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Arbetsmapp\SRF\Resultat 2025\"/>
    </mc:Choice>
  </mc:AlternateContent>
  <xr:revisionPtr revIDLastSave="0" documentId="8_{FCCC7A76-28FC-4270-AEBD-ABB01247A4BB}" xr6:coauthVersionLast="47" xr6:coauthVersionMax="47" xr10:uidLastSave="{00000000-0000-0000-0000-000000000000}"/>
  <bookViews>
    <workbookView xWindow="-110" yWindow="-110" windowWidth="19420" windowHeight="10300" xr2:uid="{CBBABD7E-389F-4F25-8FDD-EBBCF71F950E}"/>
  </bookViews>
  <sheets>
    <sheet name="Budget 2025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4" i="1" l="1"/>
  <c r="W34" i="1"/>
  <c r="N34" i="1"/>
  <c r="L34" i="1"/>
  <c r="J34" i="1"/>
  <c r="J35" i="1" s="1"/>
  <c r="H34" i="1"/>
  <c r="H35" i="1" s="1"/>
  <c r="F33" i="1"/>
  <c r="D33" i="1"/>
  <c r="G32" i="1"/>
  <c r="D32" i="1"/>
  <c r="D31" i="1"/>
  <c r="G31" i="1" s="1"/>
  <c r="D30" i="1"/>
  <c r="G30" i="1" s="1"/>
  <c r="G33" i="1" s="1"/>
  <c r="F29" i="1"/>
  <c r="D28" i="1"/>
  <c r="D29" i="1" s="1"/>
  <c r="F27" i="1"/>
  <c r="G26" i="1"/>
  <c r="G25" i="1"/>
  <c r="G24" i="1"/>
  <c r="G23" i="1"/>
  <c r="D23" i="1"/>
  <c r="D22" i="1"/>
  <c r="G22" i="1" s="1"/>
  <c r="D21" i="1"/>
  <c r="D27" i="1" s="1"/>
  <c r="F20" i="1"/>
  <c r="D19" i="1"/>
  <c r="G19" i="1" s="1"/>
  <c r="D18" i="1"/>
  <c r="G18" i="1" s="1"/>
  <c r="D17" i="1"/>
  <c r="G17" i="1" s="1"/>
  <c r="F16" i="1"/>
  <c r="D15" i="1"/>
  <c r="G15" i="1" s="1"/>
  <c r="D14" i="1"/>
  <c r="G14" i="1" s="1"/>
  <c r="G13" i="1"/>
  <c r="D13" i="1"/>
  <c r="D12" i="1"/>
  <c r="G12" i="1" s="1"/>
  <c r="G16" i="1" s="1"/>
  <c r="F11" i="1"/>
  <c r="F34" i="1" s="1"/>
  <c r="G10" i="1"/>
  <c r="G9" i="1"/>
  <c r="D8" i="1"/>
  <c r="G8" i="1" s="1"/>
  <c r="D7" i="1"/>
  <c r="G7" i="1" s="1"/>
  <c r="D6" i="1"/>
  <c r="G6" i="1" s="1"/>
  <c r="X5" i="1"/>
  <c r="W5" i="1"/>
  <c r="W35" i="1" s="1"/>
  <c r="V5" i="1"/>
  <c r="V34" i="1" s="1"/>
  <c r="V35" i="1" s="1"/>
  <c r="T5" i="1"/>
  <c r="T34" i="1" s="1"/>
  <c r="R5" i="1"/>
  <c r="R34" i="1" s="1"/>
  <c r="P5" i="1"/>
  <c r="P34" i="1" s="1"/>
  <c r="N5" i="1"/>
  <c r="L5" i="1"/>
  <c r="J5" i="1"/>
  <c r="H5" i="1"/>
  <c r="Y5" i="1" s="1"/>
  <c r="G11" i="1" l="1"/>
  <c r="G20" i="1"/>
  <c r="D20" i="1"/>
  <c r="G21" i="1"/>
  <c r="G27" i="1" s="1"/>
  <c r="D16" i="1"/>
  <c r="D11" i="1"/>
  <c r="G28" i="1"/>
  <c r="G29" i="1" s="1"/>
  <c r="D34" i="1" l="1"/>
  <c r="E20" i="1"/>
  <c r="G34" i="1"/>
  <c r="D35" i="1" l="1"/>
  <c r="Y35" i="1" s="1"/>
  <c r="E33" i="1"/>
  <c r="E29" i="1"/>
  <c r="E27" i="1"/>
  <c r="E11" i="1"/>
  <c r="E16" i="1"/>
</calcChain>
</file>

<file path=xl/sharedStrings.xml><?xml version="1.0" encoding="utf-8"?>
<sst xmlns="http://schemas.openxmlformats.org/spreadsheetml/2006/main" count="55" uniqueCount="45">
  <si>
    <t>World Rugby</t>
  </si>
  <si>
    <t>Riksidrottsförbundet</t>
  </si>
  <si>
    <t>Övrigt</t>
  </si>
  <si>
    <t>SRF EB</t>
  </si>
  <si>
    <r>
      <rPr>
        <b/>
        <sz val="9"/>
        <rFont val="Calibri"/>
        <family val="2"/>
      </rPr>
      <t>Kostnadställe</t>
    </r>
  </si>
  <si>
    <t>Kostnader</t>
  </si>
  <si>
    <t>Kostnader 2024</t>
  </si>
  <si>
    <t>Diff</t>
  </si>
  <si>
    <r>
      <rPr>
        <b/>
        <sz val="9"/>
        <rFont val="Calibri"/>
        <family val="2"/>
      </rPr>
      <t>WR</t>
    </r>
  </si>
  <si>
    <r>
      <rPr>
        <b/>
        <sz val="9"/>
        <rFont val="Calibri"/>
        <family val="2"/>
      </rPr>
      <t>Org. Stöd</t>
    </r>
  </si>
  <si>
    <r>
      <rPr>
        <b/>
        <sz val="9"/>
        <rFont val="Calibri"/>
        <family val="2"/>
      </rPr>
      <t>Verk. stöd barn&amp;un g</t>
    </r>
  </si>
  <si>
    <r>
      <rPr>
        <b/>
        <sz val="9"/>
        <rFont val="Calibri"/>
        <family val="2"/>
      </rPr>
      <t>Rörelsesa tsning / Skolsamv erkan</t>
    </r>
  </si>
  <si>
    <r>
      <rPr>
        <b/>
        <sz val="9"/>
        <rFont val="Calibri"/>
        <family val="2"/>
      </rPr>
      <t>Verk. stöd Vuxen</t>
    </r>
  </si>
  <si>
    <t>Verk.stöd 65</t>
  </si>
  <si>
    <t>Projektstöd</t>
  </si>
  <si>
    <r>
      <rPr>
        <b/>
        <sz val="9"/>
        <rFont val="Calibri"/>
        <family val="2"/>
      </rPr>
      <t>Sponsor</t>
    </r>
  </si>
  <si>
    <r>
      <rPr>
        <b/>
        <sz val="9"/>
        <rFont val="Calibri"/>
        <family val="2"/>
      </rPr>
      <t>Domaravg + licensavg</t>
    </r>
  </si>
  <si>
    <r>
      <rPr>
        <b/>
        <sz val="7"/>
        <rFont val="Calibri"/>
        <family val="2"/>
      </rPr>
      <t>Medlems-avg. (Årsavg/deltagara vg/övergångsavg m.m.)</t>
    </r>
  </si>
  <si>
    <t>Intäkter</t>
  </si>
  <si>
    <t>Central Administration</t>
  </si>
  <si>
    <t>Styrelse</t>
  </si>
  <si>
    <t>Föreningskonferens</t>
  </si>
  <si>
    <t>Årsmöte</t>
  </si>
  <si>
    <t>Rugbyshop</t>
  </si>
  <si>
    <t>Summa</t>
  </si>
  <si>
    <t>Herr XV</t>
  </si>
  <si>
    <t>Herr 7-manna</t>
  </si>
  <si>
    <t>Dam XV</t>
  </si>
  <si>
    <t>Dam 7-manna</t>
  </si>
  <si>
    <t>Landslag</t>
  </si>
  <si>
    <t>F18</t>
  </si>
  <si>
    <t>P18</t>
  </si>
  <si>
    <t>High Performance/utveckling</t>
  </si>
  <si>
    <t>Utveckling</t>
  </si>
  <si>
    <t>Utbildning</t>
  </si>
  <si>
    <t>RUK Regionprojekt</t>
  </si>
  <si>
    <t>Kommitéer/projekt</t>
  </si>
  <si>
    <t>GIR/Marketing/Events</t>
  </si>
  <si>
    <t>Skolrugby</t>
  </si>
  <si>
    <t>Women Rugby</t>
  </si>
  <si>
    <t>Domare</t>
  </si>
  <si>
    <t>Tävling</t>
  </si>
  <si>
    <t>Landskamp/Event</t>
  </si>
  <si>
    <t>USM</t>
  </si>
  <si>
    <t>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</si>
</sst>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0"/>
      <color rgb="FF000000"/>
      <name val="Times New Roman"/>
      <charset val="204"/>
    </font>
    <font>
      <sz val="10"/>
      <color rgb="FF000000"/>
      <name val="Aptos Narrow"/>
      <family val="2"/>
      <scheme val="minor"/>
    </font>
    <font>
      <b/>
      <sz val="8"/>
      <name val="Calibri"/>
      <family val="2"/>
    </font>
    <font>
      <b/>
      <sz val="9"/>
      <name val="Calibri"/>
      <family val="2"/>
    </font>
    <font>
      <b/>
      <sz val="7"/>
      <name val="Calibri"/>
      <family val="2"/>
    </font>
    <font>
      <sz val="8"/>
      <color rgb="FF000000"/>
      <name val="Calibri"/>
      <family val="2"/>
    </font>
    <font>
      <sz val="20"/>
      <color rgb="FF000000"/>
      <name val="Calibri"/>
      <family val="2"/>
    </font>
    <font>
      <sz val="8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Aptos Narrow"/>
      <family val="2"/>
      <scheme val="minor"/>
    </font>
    <font>
      <b/>
      <sz val="10"/>
      <color rgb="FF00000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9E0F1"/>
      </patternFill>
    </fill>
    <fill>
      <patternFill patternType="solid">
        <fgColor rgb="FFFFC000"/>
        <bgColor indexed="64"/>
      </patternFill>
    </fill>
    <fill>
      <patternFill patternType="solid">
        <fgColor rgb="FFFFF1CC"/>
      </patternFill>
    </fill>
    <fill>
      <patternFill patternType="solid">
        <fgColor rgb="FF99CCFF"/>
      </patternFill>
    </fill>
    <fill>
      <patternFill patternType="solid">
        <fgColor rgb="FFFFE699"/>
      </patternFill>
    </fill>
    <fill>
      <patternFill patternType="solid">
        <fgColor rgb="FF92D050"/>
      </patternFill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0">
    <xf numFmtId="0" fontId="0" fillId="0" borderId="0" xfId="0"/>
    <xf numFmtId="0" fontId="1" fillId="0" borderId="0" xfId="1" applyAlignment="1">
      <alignment horizontal="left" vertical="top"/>
    </xf>
    <xf numFmtId="0" fontId="1" fillId="0" borderId="0" xfId="1" applyAlignment="1">
      <alignment horizontal="center" vertical="top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center" vertical="top"/>
    </xf>
    <xf numFmtId="0" fontId="1" fillId="0" borderId="0" xfId="1" applyAlignment="1">
      <alignment vertical="center" wrapText="1"/>
    </xf>
    <xf numFmtId="0" fontId="1" fillId="0" borderId="1" xfId="1" applyBorder="1" applyAlignment="1">
      <alignment vertical="center" wrapText="1"/>
    </xf>
    <xf numFmtId="0" fontId="1" fillId="0" borderId="2" xfId="1" applyBorder="1" applyAlignment="1">
      <alignment vertical="center" wrapText="1"/>
    </xf>
    <xf numFmtId="0" fontId="3" fillId="0" borderId="3" xfId="1" applyFont="1" applyBorder="1" applyAlignment="1">
      <alignment vertical="top" wrapText="1"/>
    </xf>
    <xf numFmtId="0" fontId="3" fillId="0" borderId="2" xfId="1" applyFont="1" applyBorder="1" applyAlignment="1">
      <alignment vertical="top" wrapText="1"/>
    </xf>
    <xf numFmtId="0" fontId="3" fillId="0" borderId="3" xfId="1" applyFont="1" applyBorder="1" applyAlignment="1">
      <alignment horizontal="left" vertical="top" wrapText="1" indent="2"/>
    </xf>
    <xf numFmtId="0" fontId="3" fillId="0" borderId="2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left" vertical="top" wrapText="1" indent="2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center" wrapText="1" indent="1"/>
    </xf>
    <xf numFmtId="0" fontId="3" fillId="0" borderId="6" xfId="1" applyFont="1" applyBorder="1" applyAlignment="1">
      <alignment horizontal="center" vertical="center" wrapText="1"/>
    </xf>
    <xf numFmtId="0" fontId="1" fillId="0" borderId="0" xfId="1" applyAlignment="1">
      <alignment horizontal="left" vertical="center" wrapText="1"/>
    </xf>
    <xf numFmtId="0" fontId="1" fillId="0" borderId="0" xfId="1" applyAlignment="1">
      <alignment vertical="top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vertical="center" wrapText="1"/>
    </xf>
    <xf numFmtId="0" fontId="4" fillId="3" borderId="8" xfId="1" applyFont="1" applyFill="1" applyBorder="1" applyAlignment="1">
      <alignment vertical="center" wrapText="1"/>
    </xf>
    <xf numFmtId="0" fontId="4" fillId="3" borderId="10" xfId="1" applyFont="1" applyFill="1" applyBorder="1" applyAlignment="1">
      <alignment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8" xfId="1" applyFont="1" applyFill="1" applyBorder="1" applyAlignment="1">
      <alignment vertical="center" wrapText="1"/>
    </xf>
    <xf numFmtId="0" fontId="4" fillId="2" borderId="11" xfId="1" applyFont="1" applyFill="1" applyBorder="1" applyAlignment="1">
      <alignment vertical="center" wrapText="1"/>
    </xf>
    <xf numFmtId="0" fontId="4" fillId="2" borderId="12" xfId="1" applyFont="1" applyFill="1" applyBorder="1" applyAlignment="1">
      <alignment vertical="center" wrapText="1"/>
    </xf>
    <xf numFmtId="0" fontId="4" fillId="4" borderId="13" xfId="1" applyFont="1" applyFill="1" applyBorder="1" applyAlignment="1">
      <alignment vertical="center" wrapText="1"/>
    </xf>
    <xf numFmtId="0" fontId="4" fillId="4" borderId="14" xfId="1" applyFont="1" applyFill="1" applyBorder="1" applyAlignment="1">
      <alignment vertical="center" wrapText="1"/>
    </xf>
    <xf numFmtId="0" fontId="5" fillId="4" borderId="15" xfId="1" applyFont="1" applyFill="1" applyBorder="1" applyAlignment="1">
      <alignment vertical="center" wrapText="1"/>
    </xf>
    <xf numFmtId="0" fontId="1" fillId="0" borderId="16" xfId="1" applyBorder="1" applyAlignment="1">
      <alignment horizontal="left" vertical="top"/>
    </xf>
    <xf numFmtId="0" fontId="1" fillId="0" borderId="0" xfId="1" applyAlignment="1">
      <alignment horizontal="left" vertical="top" wrapText="1"/>
    </xf>
    <xf numFmtId="0" fontId="1" fillId="0" borderId="3" xfId="1" applyBorder="1" applyAlignment="1">
      <alignment horizontal="left" vertical="top" wrapText="1"/>
    </xf>
    <xf numFmtId="0" fontId="4" fillId="0" borderId="6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4" fillId="0" borderId="17" xfId="1" applyFont="1" applyBorder="1" applyAlignment="1">
      <alignment vertical="center" wrapText="1"/>
    </xf>
    <xf numFmtId="0" fontId="4" fillId="0" borderId="17" xfId="1" applyFont="1" applyBorder="1" applyAlignment="1">
      <alignment horizontal="center" vertical="center" wrapText="1"/>
    </xf>
    <xf numFmtId="3" fontId="6" fillId="0" borderId="1" xfId="1" applyNumberFormat="1" applyFont="1" applyBorder="1" applyAlignment="1">
      <alignment horizontal="center" vertical="top"/>
    </xf>
    <xf numFmtId="9" fontId="6" fillId="0" borderId="6" xfId="1" applyNumberFormat="1" applyFont="1" applyBorder="1" applyAlignment="1">
      <alignment horizontal="center" vertical="top" shrinkToFit="1"/>
    </xf>
    <xf numFmtId="3" fontId="6" fillId="0" borderId="1" xfId="1" applyNumberFormat="1" applyFont="1" applyBorder="1" applyAlignment="1">
      <alignment horizontal="center" vertical="top" shrinkToFit="1"/>
    </xf>
    <xf numFmtId="9" fontId="6" fillId="0" borderId="18" xfId="1" applyNumberFormat="1" applyFont="1" applyBorder="1" applyAlignment="1">
      <alignment horizontal="center" vertical="top" shrinkToFit="1"/>
    </xf>
    <xf numFmtId="3" fontId="6" fillId="0" borderId="19" xfId="1" applyNumberFormat="1" applyFont="1" applyBorder="1" applyAlignment="1">
      <alignment horizontal="center" vertical="top" shrinkToFit="1"/>
    </xf>
    <xf numFmtId="3" fontId="6" fillId="0" borderId="19" xfId="1" applyNumberFormat="1" applyFont="1" applyBorder="1" applyAlignment="1">
      <alignment horizontal="center" vertical="top"/>
    </xf>
    <xf numFmtId="0" fontId="6" fillId="0" borderId="18" xfId="1" applyFont="1" applyBorder="1" applyAlignment="1">
      <alignment horizontal="center" vertical="top"/>
    </xf>
    <xf numFmtId="0" fontId="6" fillId="0" borderId="6" xfId="1" applyFont="1" applyBorder="1" applyAlignment="1">
      <alignment horizontal="center" vertical="top"/>
    </xf>
    <xf numFmtId="3" fontId="6" fillId="0" borderId="20" xfId="1" applyNumberFormat="1" applyFont="1" applyBorder="1" applyAlignment="1">
      <alignment horizontal="center" vertical="top" wrapText="1"/>
    </xf>
    <xf numFmtId="3" fontId="6" fillId="0" borderId="21" xfId="1" applyNumberFormat="1" applyFont="1" applyBorder="1" applyAlignment="1">
      <alignment horizontal="center" vertical="top" wrapText="1"/>
    </xf>
    <xf numFmtId="3" fontId="6" fillId="0" borderId="22" xfId="1" applyNumberFormat="1" applyFont="1" applyBorder="1" applyAlignment="1">
      <alignment horizontal="center" vertical="top" shrinkToFit="1"/>
    </xf>
    <xf numFmtId="3" fontId="1" fillId="0" borderId="0" xfId="1" applyNumberFormat="1" applyAlignment="1">
      <alignment horizontal="left" vertical="top"/>
    </xf>
    <xf numFmtId="1" fontId="7" fillId="0" borderId="0" xfId="1" applyNumberFormat="1" applyFont="1" applyAlignment="1">
      <alignment horizontal="center" vertical="center" textRotation="90" shrinkToFit="1"/>
    </xf>
    <xf numFmtId="1" fontId="6" fillId="0" borderId="23" xfId="1" applyNumberFormat="1" applyFont="1" applyBorder="1" applyAlignment="1">
      <alignment horizontal="left" vertical="top" shrinkToFit="1"/>
    </xf>
    <xf numFmtId="0" fontId="8" fillId="0" borderId="24" xfId="1" applyFont="1" applyBorder="1" applyAlignment="1">
      <alignment horizontal="left" vertical="top" wrapText="1"/>
    </xf>
    <xf numFmtId="3" fontId="6" fillId="0" borderId="16" xfId="1" applyNumberFormat="1" applyFont="1" applyBorder="1" applyAlignment="1">
      <alignment horizontal="center" vertical="top"/>
    </xf>
    <xf numFmtId="0" fontId="6" fillId="0" borderId="24" xfId="1" applyFont="1" applyBorder="1" applyAlignment="1">
      <alignment horizontal="center" vertical="top"/>
    </xf>
    <xf numFmtId="3" fontId="6" fillId="0" borderId="25" xfId="1" applyNumberFormat="1" applyFont="1" applyBorder="1" applyAlignment="1">
      <alignment horizontal="center" vertical="top" shrinkToFit="1"/>
    </xf>
    <xf numFmtId="2" fontId="6" fillId="0" borderId="16" xfId="1" applyNumberFormat="1" applyFont="1" applyBorder="1" applyAlignment="1">
      <alignment horizontal="center" vertical="top"/>
    </xf>
    <xf numFmtId="0" fontId="6" fillId="0" borderId="24" xfId="1" applyFont="1" applyBorder="1" applyAlignment="1">
      <alignment horizontal="center" wrapText="1"/>
    </xf>
    <xf numFmtId="0" fontId="6" fillId="0" borderId="26" xfId="1" applyFont="1" applyBorder="1" applyAlignment="1">
      <alignment horizontal="center" wrapText="1"/>
    </xf>
    <xf numFmtId="0" fontId="6" fillId="0" borderId="26" xfId="1" applyFont="1" applyBorder="1" applyAlignment="1">
      <alignment horizontal="center" vertical="top"/>
    </xf>
    <xf numFmtId="3" fontId="6" fillId="0" borderId="27" xfId="1" applyNumberFormat="1" applyFont="1" applyBorder="1" applyAlignment="1">
      <alignment horizontal="center" vertical="top" wrapText="1"/>
    </xf>
    <xf numFmtId="3" fontId="6" fillId="0" borderId="28" xfId="1" applyNumberFormat="1" applyFont="1" applyBorder="1" applyAlignment="1">
      <alignment horizontal="center" vertical="top" wrapText="1"/>
    </xf>
    <xf numFmtId="3" fontId="6" fillId="0" borderId="29" xfId="1" applyNumberFormat="1" applyFont="1" applyBorder="1" applyAlignment="1">
      <alignment horizontal="center" vertical="top" shrinkToFit="1"/>
    </xf>
    <xf numFmtId="2" fontId="6" fillId="0" borderId="16" xfId="1" applyNumberFormat="1" applyFont="1" applyBorder="1" applyAlignment="1">
      <alignment horizontal="center" wrapText="1"/>
    </xf>
    <xf numFmtId="0" fontId="6" fillId="0" borderId="30" xfId="1" applyFont="1" applyBorder="1" applyAlignment="1">
      <alignment horizontal="center" wrapText="1"/>
    </xf>
    <xf numFmtId="0" fontId="6" fillId="0" borderId="30" xfId="1" applyFont="1" applyBorder="1" applyAlignment="1">
      <alignment horizontal="center" vertical="top"/>
    </xf>
    <xf numFmtId="1" fontId="6" fillId="0" borderId="31" xfId="1" applyNumberFormat="1" applyFont="1" applyBorder="1" applyAlignment="1">
      <alignment horizontal="left" vertical="top" shrinkToFit="1"/>
    </xf>
    <xf numFmtId="0" fontId="8" fillId="0" borderId="32" xfId="1" applyFont="1" applyBorder="1" applyAlignment="1">
      <alignment horizontal="left" vertical="top" wrapText="1"/>
    </xf>
    <xf numFmtId="3" fontId="6" fillId="0" borderId="33" xfId="1" applyNumberFormat="1" applyFont="1" applyBorder="1" applyAlignment="1">
      <alignment horizontal="center" vertical="top"/>
    </xf>
    <xf numFmtId="0" fontId="6" fillId="0" borderId="32" xfId="1" applyFont="1" applyBorder="1" applyAlignment="1">
      <alignment horizontal="center" vertical="top"/>
    </xf>
    <xf numFmtId="3" fontId="6" fillId="0" borderId="34" xfId="1" applyNumberFormat="1" applyFont="1" applyBorder="1" applyAlignment="1">
      <alignment horizontal="center" vertical="top" shrinkToFit="1"/>
    </xf>
    <xf numFmtId="2" fontId="6" fillId="0" borderId="33" xfId="1" applyNumberFormat="1" applyFont="1" applyBorder="1" applyAlignment="1">
      <alignment horizontal="center" wrapText="1"/>
    </xf>
    <xf numFmtId="0" fontId="6" fillId="0" borderId="32" xfId="1" applyFont="1" applyBorder="1" applyAlignment="1">
      <alignment horizontal="center" wrapText="1"/>
    </xf>
    <xf numFmtId="3" fontId="6" fillId="0" borderId="35" xfId="1" applyNumberFormat="1" applyFont="1" applyBorder="1" applyAlignment="1">
      <alignment horizontal="center" vertical="top" wrapText="1"/>
    </xf>
    <xf numFmtId="3" fontId="6" fillId="0" borderId="36" xfId="1" applyNumberFormat="1" applyFont="1" applyBorder="1" applyAlignment="1">
      <alignment horizontal="center" vertical="top" wrapText="1"/>
    </xf>
    <xf numFmtId="3" fontId="6" fillId="0" borderId="37" xfId="1" applyNumberFormat="1" applyFont="1" applyBorder="1" applyAlignment="1">
      <alignment horizontal="center" wrapText="1"/>
    </xf>
    <xf numFmtId="0" fontId="3" fillId="5" borderId="38" xfId="1" applyFont="1" applyFill="1" applyBorder="1" applyAlignment="1">
      <alignment horizontal="left" vertical="top" wrapText="1"/>
    </xf>
    <xf numFmtId="0" fontId="3" fillId="5" borderId="39" xfId="1" applyFont="1" applyFill="1" applyBorder="1" applyAlignment="1">
      <alignment horizontal="left" vertical="top" wrapText="1"/>
    </xf>
    <xf numFmtId="3" fontId="9" fillId="3" borderId="40" xfId="1" applyNumberFormat="1" applyFont="1" applyFill="1" applyBorder="1" applyAlignment="1">
      <alignment horizontal="center" vertical="top" shrinkToFit="1"/>
    </xf>
    <xf numFmtId="9" fontId="9" fillId="3" borderId="39" xfId="1" applyNumberFormat="1" applyFont="1" applyFill="1" applyBorder="1" applyAlignment="1">
      <alignment horizontal="center" wrapText="1"/>
    </xf>
    <xf numFmtId="3" fontId="9" fillId="3" borderId="41" xfId="1" applyNumberFormat="1" applyFont="1" applyFill="1" applyBorder="1" applyAlignment="1">
      <alignment horizontal="center" vertical="top" shrinkToFit="1"/>
    </xf>
    <xf numFmtId="3" fontId="9" fillId="5" borderId="40" xfId="1" applyNumberFormat="1" applyFont="1" applyFill="1" applyBorder="1" applyAlignment="1">
      <alignment horizontal="center" vertical="top" shrinkToFit="1"/>
    </xf>
    <xf numFmtId="9" fontId="9" fillId="5" borderId="39" xfId="1" applyNumberFormat="1" applyFont="1" applyFill="1" applyBorder="1" applyAlignment="1">
      <alignment horizontal="center" wrapText="1"/>
    </xf>
    <xf numFmtId="3" fontId="9" fillId="5" borderId="42" xfId="1" applyNumberFormat="1" applyFont="1" applyFill="1" applyBorder="1" applyAlignment="1">
      <alignment horizontal="center" vertical="top" shrinkToFit="1"/>
    </xf>
    <xf numFmtId="9" fontId="9" fillId="5" borderId="43" xfId="1" applyNumberFormat="1" applyFont="1" applyFill="1" applyBorder="1" applyAlignment="1">
      <alignment horizontal="center" vertical="top" shrinkToFit="1"/>
    </xf>
    <xf numFmtId="3" fontId="9" fillId="5" borderId="44" xfId="1" applyNumberFormat="1" applyFont="1" applyFill="1" applyBorder="1" applyAlignment="1">
      <alignment horizontal="center" vertical="top" shrinkToFit="1"/>
    </xf>
    <xf numFmtId="9" fontId="9" fillId="5" borderId="44" xfId="1" applyNumberFormat="1" applyFont="1" applyFill="1" applyBorder="1" applyAlignment="1">
      <alignment horizontal="center" vertical="top" shrinkToFit="1"/>
    </xf>
    <xf numFmtId="3" fontId="9" fillId="5" borderId="45" xfId="1" applyNumberFormat="1" applyFont="1" applyFill="1" applyBorder="1" applyAlignment="1">
      <alignment horizontal="center" vertical="top" shrinkToFit="1"/>
    </xf>
    <xf numFmtId="9" fontId="9" fillId="5" borderId="44" xfId="1" applyNumberFormat="1" applyFont="1" applyFill="1" applyBorder="1" applyAlignment="1">
      <alignment horizontal="center" wrapText="1"/>
    </xf>
    <xf numFmtId="3" fontId="9" fillId="6" borderId="46" xfId="1" applyNumberFormat="1" applyFont="1" applyFill="1" applyBorder="1" applyAlignment="1">
      <alignment horizontal="center" vertical="top" shrinkToFit="1"/>
    </xf>
    <xf numFmtId="3" fontId="9" fillId="6" borderId="40" xfId="1" applyNumberFormat="1" applyFont="1" applyFill="1" applyBorder="1" applyAlignment="1">
      <alignment horizontal="center" vertical="top" shrinkToFit="1"/>
    </xf>
    <xf numFmtId="3" fontId="9" fillId="6" borderId="47" xfId="1" applyNumberFormat="1" applyFont="1" applyFill="1" applyBorder="1" applyAlignment="1">
      <alignment horizontal="center" vertical="top" shrinkToFit="1"/>
    </xf>
    <xf numFmtId="1" fontId="6" fillId="0" borderId="48" xfId="1" applyNumberFormat="1" applyFont="1" applyBorder="1" applyAlignment="1">
      <alignment horizontal="left" vertical="top" shrinkToFit="1"/>
    </xf>
    <xf numFmtId="0" fontId="8" fillId="0" borderId="49" xfId="1" applyFont="1" applyBorder="1" applyAlignment="1">
      <alignment horizontal="left" vertical="top" wrapText="1"/>
    </xf>
    <xf numFmtId="3" fontId="8" fillId="0" borderId="50" xfId="1" applyNumberFormat="1" applyFont="1" applyBorder="1" applyAlignment="1">
      <alignment horizontal="center" vertical="top" wrapText="1"/>
    </xf>
    <xf numFmtId="9" fontId="6" fillId="0" borderId="49" xfId="1" applyNumberFormat="1" applyFont="1" applyBorder="1" applyAlignment="1">
      <alignment horizontal="center" vertical="top" shrinkToFit="1"/>
    </xf>
    <xf numFmtId="3" fontId="6" fillId="0" borderId="51" xfId="1" applyNumberFormat="1" applyFont="1" applyBorder="1" applyAlignment="1">
      <alignment horizontal="center" vertical="top" shrinkToFit="1"/>
    </xf>
    <xf numFmtId="2" fontId="8" fillId="0" borderId="50" xfId="1" applyNumberFormat="1" applyFont="1" applyBorder="1" applyAlignment="1">
      <alignment horizontal="center" vertical="top" wrapText="1"/>
    </xf>
    <xf numFmtId="0" fontId="6" fillId="0" borderId="49" xfId="1" applyFont="1" applyBorder="1" applyAlignment="1">
      <alignment horizontal="center" vertical="top" wrapText="1"/>
    </xf>
    <xf numFmtId="9" fontId="6" fillId="0" borderId="0" xfId="1" applyNumberFormat="1" applyFont="1" applyAlignment="1">
      <alignment horizontal="center" vertical="top" shrinkToFit="1"/>
    </xf>
    <xf numFmtId="2" fontId="8" fillId="0" borderId="23" xfId="1" applyNumberFormat="1" applyFont="1" applyBorder="1" applyAlignment="1">
      <alignment horizontal="center" vertical="top" wrapText="1"/>
    </xf>
    <xf numFmtId="0" fontId="6" fillId="0" borderId="52" xfId="1" applyFont="1" applyBorder="1" applyAlignment="1">
      <alignment horizontal="center" vertical="top" wrapText="1"/>
    </xf>
    <xf numFmtId="2" fontId="8" fillId="0" borderId="0" xfId="1" applyNumberFormat="1" applyFont="1" applyAlignment="1">
      <alignment horizontal="center" vertical="top" wrapText="1"/>
    </xf>
    <xf numFmtId="1" fontId="6" fillId="0" borderId="53" xfId="1" applyNumberFormat="1" applyFont="1" applyBorder="1" applyAlignment="1">
      <alignment horizontal="center" vertical="top" wrapText="1"/>
    </xf>
    <xf numFmtId="2" fontId="8" fillId="0" borderId="54" xfId="1" applyNumberFormat="1" applyFont="1" applyBorder="1" applyAlignment="1">
      <alignment horizontal="center" vertical="top" wrapText="1"/>
    </xf>
    <xf numFmtId="3" fontId="6" fillId="0" borderId="16" xfId="1" applyNumberFormat="1" applyFont="1" applyBorder="1" applyAlignment="1">
      <alignment horizontal="center" wrapText="1"/>
    </xf>
    <xf numFmtId="0" fontId="6" fillId="0" borderId="24" xfId="1" applyFont="1" applyBorder="1" applyAlignment="1">
      <alignment horizontal="center" vertical="top" wrapText="1"/>
    </xf>
    <xf numFmtId="2" fontId="6" fillId="0" borderId="23" xfId="1" applyNumberFormat="1" applyFont="1" applyBorder="1" applyAlignment="1">
      <alignment horizontal="center" wrapText="1"/>
    </xf>
    <xf numFmtId="2" fontId="6" fillId="0" borderId="0" xfId="1" applyNumberFormat="1" applyFont="1" applyAlignment="1">
      <alignment horizontal="center" wrapText="1"/>
    </xf>
    <xf numFmtId="1" fontId="6" fillId="0" borderId="28" xfId="1" applyNumberFormat="1" applyFont="1" applyBorder="1" applyAlignment="1">
      <alignment horizontal="center" vertical="top" wrapText="1"/>
    </xf>
    <xf numFmtId="2" fontId="6" fillId="0" borderId="27" xfId="1" applyNumberFormat="1" applyFont="1" applyBorder="1" applyAlignment="1">
      <alignment horizontal="center" wrapText="1"/>
    </xf>
    <xf numFmtId="3" fontId="8" fillId="0" borderId="16" xfId="1" applyNumberFormat="1" applyFont="1" applyBorder="1" applyAlignment="1">
      <alignment horizontal="center" vertical="top" wrapText="1"/>
    </xf>
    <xf numFmtId="9" fontId="6" fillId="0" borderId="24" xfId="1" applyNumberFormat="1" applyFont="1" applyBorder="1" applyAlignment="1">
      <alignment horizontal="center" vertical="top" shrinkToFit="1"/>
    </xf>
    <xf numFmtId="2" fontId="8" fillId="0" borderId="16" xfId="1" applyNumberFormat="1" applyFont="1" applyBorder="1" applyAlignment="1">
      <alignment horizontal="center" vertical="top" wrapText="1"/>
    </xf>
    <xf numFmtId="2" fontId="8" fillId="0" borderId="27" xfId="1" applyNumberFormat="1" applyFont="1" applyBorder="1" applyAlignment="1">
      <alignment horizontal="center" vertical="top" wrapText="1"/>
    </xf>
    <xf numFmtId="3" fontId="6" fillId="0" borderId="33" xfId="1" applyNumberFormat="1" applyFont="1" applyBorder="1" applyAlignment="1">
      <alignment horizontal="center" wrapText="1"/>
    </xf>
    <xf numFmtId="0" fontId="6" fillId="0" borderId="32" xfId="1" applyFont="1" applyBorder="1" applyAlignment="1">
      <alignment horizontal="center" vertical="top" wrapText="1"/>
    </xf>
    <xf numFmtId="1" fontId="6" fillId="0" borderId="36" xfId="1" applyNumberFormat="1" applyFont="1" applyBorder="1" applyAlignment="1">
      <alignment horizontal="center" vertical="top" wrapText="1"/>
    </xf>
    <xf numFmtId="2" fontId="6" fillId="0" borderId="35" xfId="1" applyNumberFormat="1" applyFont="1" applyBorder="1" applyAlignment="1">
      <alignment horizontal="center" wrapText="1"/>
    </xf>
    <xf numFmtId="1" fontId="9" fillId="5" borderId="40" xfId="1" applyNumberFormat="1" applyFont="1" applyFill="1" applyBorder="1" applyAlignment="1">
      <alignment horizontal="center" vertical="top" shrinkToFit="1"/>
    </xf>
    <xf numFmtId="1" fontId="9" fillId="5" borderId="42" xfId="1" applyNumberFormat="1" applyFont="1" applyFill="1" applyBorder="1" applyAlignment="1">
      <alignment horizontal="center" vertical="top" shrinkToFit="1"/>
    </xf>
    <xf numFmtId="1" fontId="9" fillId="5" borderId="44" xfId="1" applyNumberFormat="1" applyFont="1" applyFill="1" applyBorder="1" applyAlignment="1">
      <alignment horizontal="center" vertical="top" shrinkToFit="1"/>
    </xf>
    <xf numFmtId="1" fontId="9" fillId="5" borderId="45" xfId="1" applyNumberFormat="1" applyFont="1" applyFill="1" applyBorder="1" applyAlignment="1">
      <alignment horizontal="center" vertical="top" shrinkToFit="1"/>
    </xf>
    <xf numFmtId="1" fontId="9" fillId="6" borderId="46" xfId="1" applyNumberFormat="1" applyFont="1" applyFill="1" applyBorder="1" applyAlignment="1">
      <alignment horizontal="center" vertical="top" shrinkToFit="1"/>
    </xf>
    <xf numFmtId="1" fontId="9" fillId="6" borderId="40" xfId="1" applyNumberFormat="1" applyFont="1" applyFill="1" applyBorder="1" applyAlignment="1">
      <alignment horizontal="center" vertical="top" shrinkToFit="1"/>
    </xf>
    <xf numFmtId="1" fontId="9" fillId="6" borderId="47" xfId="1" applyNumberFormat="1" applyFont="1" applyFill="1" applyBorder="1" applyAlignment="1">
      <alignment horizontal="center" vertical="top" shrinkToFit="1"/>
    </xf>
    <xf numFmtId="3" fontId="6" fillId="0" borderId="50" xfId="1" applyNumberFormat="1" applyFont="1" applyBorder="1" applyAlignment="1">
      <alignment horizontal="center" vertical="top" shrinkToFit="1"/>
    </xf>
    <xf numFmtId="2" fontId="6" fillId="0" borderId="50" xfId="1" applyNumberFormat="1" applyFont="1" applyBorder="1" applyAlignment="1">
      <alignment horizontal="center" vertical="top" shrinkToFit="1"/>
    </xf>
    <xf numFmtId="0" fontId="6" fillId="0" borderId="0" xfId="1" applyFont="1" applyAlignment="1">
      <alignment horizontal="center" vertical="top" wrapText="1"/>
    </xf>
    <xf numFmtId="2" fontId="6" fillId="0" borderId="23" xfId="1" applyNumberFormat="1" applyFont="1" applyBorder="1" applyAlignment="1">
      <alignment horizontal="center" vertical="top" shrinkToFit="1"/>
    </xf>
    <xf numFmtId="9" fontId="6" fillId="0" borderId="52" xfId="1" applyNumberFormat="1" applyFont="1" applyBorder="1" applyAlignment="1">
      <alignment horizontal="center" vertical="top" shrinkToFit="1"/>
    </xf>
    <xf numFmtId="2" fontId="6" fillId="0" borderId="0" xfId="1" applyNumberFormat="1" applyFont="1" applyAlignment="1">
      <alignment horizontal="center" vertical="top" shrinkToFit="1"/>
    </xf>
    <xf numFmtId="0" fontId="6" fillId="0" borderId="49" xfId="1" applyFont="1" applyBorder="1" applyAlignment="1">
      <alignment horizontal="center" wrapText="1"/>
    </xf>
    <xf numFmtId="2" fontId="6" fillId="0" borderId="54" xfId="1" applyNumberFormat="1" applyFont="1" applyBorder="1" applyAlignment="1">
      <alignment horizontal="center" vertical="top" shrinkToFit="1"/>
    </xf>
    <xf numFmtId="3" fontId="6" fillId="0" borderId="16" xfId="1" applyNumberFormat="1" applyFont="1" applyBorder="1" applyAlignment="1">
      <alignment horizontal="center" vertical="top" shrinkToFit="1"/>
    </xf>
    <xf numFmtId="2" fontId="6" fillId="0" borderId="16" xfId="1" applyNumberFormat="1" applyFont="1" applyBorder="1" applyAlignment="1">
      <alignment horizontal="center" vertical="top" shrinkToFit="1"/>
    </xf>
    <xf numFmtId="2" fontId="6" fillId="0" borderId="27" xfId="1" applyNumberFormat="1" applyFont="1" applyBorder="1" applyAlignment="1">
      <alignment horizontal="center" vertical="top" shrinkToFit="1"/>
    </xf>
    <xf numFmtId="0" fontId="6" fillId="0" borderId="52" xfId="1" applyFont="1" applyBorder="1" applyAlignment="1">
      <alignment horizontal="center" wrapText="1"/>
    </xf>
    <xf numFmtId="9" fontId="6" fillId="0" borderId="32" xfId="1" applyNumberFormat="1" applyFont="1" applyBorder="1" applyAlignment="1">
      <alignment horizontal="center" vertical="top" shrinkToFit="1"/>
    </xf>
    <xf numFmtId="4" fontId="6" fillId="0" borderId="50" xfId="1" applyNumberFormat="1" applyFont="1" applyBorder="1" applyAlignment="1">
      <alignment horizontal="center" vertical="top" wrapText="1"/>
    </xf>
    <xf numFmtId="1" fontId="6" fillId="0" borderId="51" xfId="1" applyNumberFormat="1" applyFont="1" applyBorder="1" applyAlignment="1">
      <alignment horizontal="center" vertical="top" shrinkToFit="1"/>
    </xf>
    <xf numFmtId="2" fontId="6" fillId="0" borderId="50" xfId="1" applyNumberFormat="1" applyFont="1" applyBorder="1" applyAlignment="1">
      <alignment horizontal="center" vertical="top" wrapText="1"/>
    </xf>
    <xf numFmtId="2" fontId="6" fillId="0" borderId="23" xfId="1" applyNumberFormat="1" applyFont="1" applyBorder="1" applyAlignment="1">
      <alignment horizontal="center" vertical="top" wrapText="1"/>
    </xf>
    <xf numFmtId="2" fontId="6" fillId="0" borderId="0" xfId="1" applyNumberFormat="1" applyFont="1" applyAlignment="1">
      <alignment horizontal="center" vertical="top" wrapText="1"/>
    </xf>
    <xf numFmtId="1" fontId="6" fillId="0" borderId="54" xfId="1" applyNumberFormat="1" applyFont="1" applyBorder="1" applyAlignment="1">
      <alignment horizontal="center" vertical="top" wrapText="1"/>
    </xf>
    <xf numFmtId="2" fontId="6" fillId="0" borderId="54" xfId="1" applyNumberFormat="1" applyFont="1" applyBorder="1" applyAlignment="1">
      <alignment horizontal="center" vertical="top" wrapText="1"/>
    </xf>
    <xf numFmtId="4" fontId="6" fillId="0" borderId="16" xfId="1" applyNumberFormat="1" applyFont="1" applyBorder="1" applyAlignment="1">
      <alignment horizontal="center" vertical="top" wrapText="1"/>
    </xf>
    <xf numFmtId="1" fontId="6" fillId="0" borderId="25" xfId="1" applyNumberFormat="1" applyFont="1" applyBorder="1" applyAlignment="1">
      <alignment horizontal="center" vertical="top" shrinkToFit="1"/>
    </xf>
    <xf numFmtId="2" fontId="6" fillId="0" borderId="16" xfId="1" applyNumberFormat="1" applyFont="1" applyBorder="1" applyAlignment="1">
      <alignment horizontal="center" vertical="top" wrapText="1"/>
    </xf>
    <xf numFmtId="1" fontId="6" fillId="0" borderId="27" xfId="1" applyNumberFormat="1" applyFont="1" applyBorder="1" applyAlignment="1">
      <alignment horizontal="center" vertical="top" wrapText="1"/>
    </xf>
    <xf numFmtId="2" fontId="6" fillId="0" borderId="27" xfId="1" applyNumberFormat="1" applyFont="1" applyBorder="1" applyAlignment="1">
      <alignment horizontal="center" vertical="top" wrapText="1"/>
    </xf>
    <xf numFmtId="4" fontId="6" fillId="0" borderId="33" xfId="1" applyNumberFormat="1" applyFont="1" applyBorder="1" applyAlignment="1">
      <alignment horizontal="center" vertical="top" wrapText="1"/>
    </xf>
    <xf numFmtId="1" fontId="6" fillId="0" borderId="34" xfId="1" applyNumberFormat="1" applyFont="1" applyBorder="1" applyAlignment="1">
      <alignment horizontal="center" vertical="top" shrinkToFit="1"/>
    </xf>
    <xf numFmtId="2" fontId="6" fillId="0" borderId="33" xfId="1" applyNumberFormat="1" applyFont="1" applyBorder="1" applyAlignment="1">
      <alignment horizontal="center" vertical="top" wrapText="1"/>
    </xf>
    <xf numFmtId="1" fontId="6" fillId="0" borderId="35" xfId="1" applyNumberFormat="1" applyFont="1" applyBorder="1" applyAlignment="1">
      <alignment horizontal="center" vertical="top" wrapText="1"/>
    </xf>
    <xf numFmtId="2" fontId="6" fillId="0" borderId="35" xfId="1" applyNumberFormat="1" applyFont="1" applyBorder="1" applyAlignment="1">
      <alignment horizontal="center" vertical="top" wrapText="1"/>
    </xf>
    <xf numFmtId="4" fontId="9" fillId="3" borderId="40" xfId="1" applyNumberFormat="1" applyFont="1" applyFill="1" applyBorder="1" applyAlignment="1">
      <alignment horizontal="center" vertical="top" shrinkToFit="1"/>
    </xf>
    <xf numFmtId="1" fontId="6" fillId="0" borderId="38" xfId="1" applyNumberFormat="1" applyFont="1" applyBorder="1" applyAlignment="1">
      <alignment horizontal="left" vertical="top" shrinkToFit="1"/>
    </xf>
    <xf numFmtId="0" fontId="8" fillId="0" borderId="39" xfId="1" applyFont="1" applyBorder="1" applyAlignment="1">
      <alignment horizontal="left" vertical="top" wrapText="1"/>
    </xf>
    <xf numFmtId="3" fontId="6" fillId="0" borderId="42" xfId="1" applyNumberFormat="1" applyFont="1" applyBorder="1" applyAlignment="1">
      <alignment horizontal="center" wrapText="1"/>
    </xf>
    <xf numFmtId="0" fontId="6" fillId="0" borderId="39" xfId="1" applyFont="1" applyBorder="1" applyAlignment="1">
      <alignment horizontal="center" wrapText="1"/>
    </xf>
    <xf numFmtId="1" fontId="6" fillId="0" borderId="55" xfId="1" applyNumberFormat="1" applyFont="1" applyBorder="1" applyAlignment="1">
      <alignment horizontal="center" vertical="top" shrinkToFit="1"/>
    </xf>
    <xf numFmtId="3" fontId="6" fillId="0" borderId="55" xfId="1" applyNumberFormat="1" applyFont="1" applyBorder="1" applyAlignment="1">
      <alignment horizontal="center" vertical="top" shrinkToFit="1"/>
    </xf>
    <xf numFmtId="2" fontId="6" fillId="0" borderId="42" xfId="1" applyNumberFormat="1" applyFont="1" applyBorder="1" applyAlignment="1">
      <alignment horizontal="center" wrapText="1"/>
    </xf>
    <xf numFmtId="0" fontId="6" fillId="0" borderId="0" xfId="1" applyFont="1" applyAlignment="1">
      <alignment horizontal="center" wrapText="1"/>
    </xf>
    <xf numFmtId="2" fontId="6" fillId="0" borderId="46" xfId="1" applyNumberFormat="1" applyFont="1" applyBorder="1" applyAlignment="1">
      <alignment horizontal="center" wrapText="1"/>
    </xf>
    <xf numFmtId="3" fontId="6" fillId="0" borderId="50" xfId="1" applyNumberFormat="1" applyFont="1" applyBorder="1" applyAlignment="1">
      <alignment horizontal="center" vertical="center" wrapText="1"/>
    </xf>
    <xf numFmtId="0" fontId="6" fillId="0" borderId="49" xfId="1" applyFont="1" applyBorder="1" applyAlignment="1">
      <alignment horizontal="center" vertical="center" wrapText="1"/>
    </xf>
    <xf numFmtId="2" fontId="6" fillId="0" borderId="50" xfId="1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2" fontId="6" fillId="0" borderId="23" xfId="1" applyNumberFormat="1" applyFont="1" applyBorder="1" applyAlignment="1">
      <alignment horizontal="center" vertical="center" wrapText="1"/>
    </xf>
    <xf numFmtId="0" fontId="6" fillId="0" borderId="52" xfId="1" applyFont="1" applyBorder="1" applyAlignment="1">
      <alignment horizontal="center" vertical="center" wrapText="1"/>
    </xf>
    <xf numFmtId="2" fontId="6" fillId="0" borderId="0" xfId="1" applyNumberFormat="1" applyFont="1" applyAlignment="1">
      <alignment horizontal="center" vertical="center" wrapText="1"/>
    </xf>
    <xf numFmtId="2" fontId="6" fillId="0" borderId="54" xfId="1" applyNumberFormat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2" fontId="6" fillId="0" borderId="16" xfId="1" applyNumberFormat="1" applyFont="1" applyBorder="1" applyAlignment="1">
      <alignment horizontal="center" vertical="center" wrapText="1"/>
    </xf>
    <xf numFmtId="2" fontId="6" fillId="0" borderId="27" xfId="1" applyNumberFormat="1" applyFont="1" applyBorder="1" applyAlignment="1">
      <alignment horizontal="center" vertical="center" wrapText="1"/>
    </xf>
    <xf numFmtId="3" fontId="6" fillId="0" borderId="33" xfId="1" applyNumberFormat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2" fontId="6" fillId="0" borderId="33" xfId="1" applyNumberFormat="1" applyFont="1" applyBorder="1" applyAlignment="1">
      <alignment horizontal="center" vertical="center" wrapText="1"/>
    </xf>
    <xf numFmtId="2" fontId="6" fillId="0" borderId="35" xfId="1" applyNumberFormat="1" applyFont="1" applyBorder="1" applyAlignment="1">
      <alignment horizontal="center" vertical="center" wrapText="1"/>
    </xf>
    <xf numFmtId="0" fontId="3" fillId="7" borderId="38" xfId="1" applyFont="1" applyFill="1" applyBorder="1" applyAlignment="1">
      <alignment horizontal="left" vertical="center" wrapText="1"/>
    </xf>
    <xf numFmtId="0" fontId="3" fillId="7" borderId="39" xfId="1" applyFont="1" applyFill="1" applyBorder="1" applyAlignment="1">
      <alignment horizontal="left" vertical="center" wrapText="1"/>
    </xf>
    <xf numFmtId="3" fontId="9" fillId="7" borderId="56" xfId="1" applyNumberFormat="1" applyFont="1" applyFill="1" applyBorder="1" applyAlignment="1">
      <alignment horizontal="center" vertical="center" shrinkToFit="1"/>
    </xf>
    <xf numFmtId="9" fontId="9" fillId="7" borderId="57" xfId="1" applyNumberFormat="1" applyFont="1" applyFill="1" applyBorder="1" applyAlignment="1">
      <alignment horizontal="center" vertical="center" shrinkToFit="1"/>
    </xf>
    <xf numFmtId="3" fontId="9" fillId="7" borderId="41" xfId="1" applyNumberFormat="1" applyFont="1" applyFill="1" applyBorder="1" applyAlignment="1">
      <alignment horizontal="center" vertical="center" shrinkToFit="1"/>
    </xf>
    <xf numFmtId="9" fontId="9" fillId="7" borderId="58" xfId="1" applyNumberFormat="1" applyFont="1" applyFill="1" applyBorder="1" applyAlignment="1">
      <alignment horizontal="center" vertical="center" shrinkToFit="1"/>
    </xf>
    <xf numFmtId="3" fontId="9" fillId="7" borderId="59" xfId="1" applyNumberFormat="1" applyFont="1" applyFill="1" applyBorder="1" applyAlignment="1">
      <alignment horizontal="center" vertical="center" shrinkToFit="1"/>
    </xf>
    <xf numFmtId="3" fontId="9" fillId="7" borderId="60" xfId="1" applyNumberFormat="1" applyFont="1" applyFill="1" applyBorder="1" applyAlignment="1">
      <alignment horizontal="center" vertical="center" shrinkToFit="1"/>
    </xf>
    <xf numFmtId="3" fontId="9" fillId="7" borderId="61" xfId="1" applyNumberFormat="1" applyFont="1" applyFill="1" applyBorder="1" applyAlignment="1">
      <alignment horizontal="center" vertical="center" shrinkToFit="1"/>
    </xf>
    <xf numFmtId="0" fontId="10" fillId="0" borderId="0" xfId="1" applyFont="1" applyAlignment="1">
      <alignment horizontal="left" vertical="top"/>
    </xf>
    <xf numFmtId="3" fontId="11" fillId="8" borderId="1" xfId="1" applyNumberFormat="1" applyFont="1" applyFill="1" applyBorder="1" applyAlignment="1">
      <alignment horizontal="center" vertical="top"/>
    </xf>
    <xf numFmtId="3" fontId="11" fillId="8" borderId="6" xfId="1" applyNumberFormat="1" applyFont="1" applyFill="1" applyBorder="1" applyAlignment="1">
      <alignment horizontal="center" vertical="top"/>
    </xf>
    <xf numFmtId="3" fontId="11" fillId="8" borderId="4" xfId="1" applyNumberFormat="1" applyFont="1" applyFill="1" applyBorder="1" applyAlignment="1">
      <alignment horizontal="center" vertical="top"/>
    </xf>
    <xf numFmtId="3" fontId="11" fillId="8" borderId="4" xfId="1" applyNumberFormat="1" applyFont="1" applyFill="1" applyBorder="1" applyAlignment="1">
      <alignment horizontal="center" vertical="top"/>
    </xf>
    <xf numFmtId="3" fontId="11" fillId="8" borderId="20" xfId="1" applyNumberFormat="1" applyFont="1" applyFill="1" applyBorder="1" applyAlignment="1">
      <alignment horizontal="center" vertical="top"/>
    </xf>
    <xf numFmtId="3" fontId="11" fillId="0" borderId="20" xfId="1" applyNumberFormat="1" applyFont="1" applyBorder="1" applyAlignment="1">
      <alignment horizontal="center" vertical="top"/>
    </xf>
    <xf numFmtId="0" fontId="10" fillId="0" borderId="0" xfId="1" applyFont="1" applyAlignment="1">
      <alignment horizontal="center" vertical="top"/>
    </xf>
  </cellXfs>
  <cellStyles count="2">
    <cellStyle name="Normal" xfId="0" builtinId="0"/>
    <cellStyle name="Normal 3" xfId="1" xr:uid="{4B4865C6-92AF-45AE-9EAD-12F5A9093E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18</xdr:col>
      <xdr:colOff>51816</xdr:colOff>
      <xdr:row>0</xdr:row>
      <xdr:rowOff>882395</xdr:rowOff>
    </xdr:to>
    <xdr:pic>
      <xdr:nvPicPr>
        <xdr:cNvPr id="2" name="Bild 2">
          <a:extLst>
            <a:ext uri="{FF2B5EF4-FFF2-40B4-BE49-F238E27FC236}">
              <a16:creationId xmlns:a16="http://schemas.microsoft.com/office/drawing/2014/main" id="{D943989F-3F21-4EB7-BAE7-D5F0B9C84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0"/>
          <a:ext cx="8421116" cy="8823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Arbetsmapp\SRF\Resultat%202025\Budget%202025%20SRF.xlsx" TargetMode="External"/><Relationship Id="rId1" Type="http://schemas.openxmlformats.org/officeDocument/2006/relationships/externalLinkPath" Target="Budget%202025%20S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udget 2025"/>
      <sheetName val="Intäkter Prognos Helår"/>
      <sheetName val="Kostnadssammanställning"/>
      <sheetName val="Kst 100"/>
      <sheetName val="Kst 101"/>
      <sheetName val="Kst 102"/>
      <sheetName val="Kst 110"/>
      <sheetName val="Kst 130"/>
      <sheetName val="Kst 131"/>
      <sheetName val="Kst 200"/>
      <sheetName val="Kst 225"/>
      <sheetName val="Kst 401"/>
      <sheetName val="Kst 405"/>
      <sheetName val="Kst 500"/>
      <sheetName val="Kst 600"/>
      <sheetName val="Kst 610"/>
      <sheetName val="Kst 620"/>
      <sheetName val="Personalkostnader"/>
      <sheetName val="Intäkter Utfall H1"/>
    </sheetNames>
    <sheetDataSet>
      <sheetData sheetId="0"/>
      <sheetData sheetId="1">
        <row r="9">
          <cell r="C9">
            <v>456900</v>
          </cell>
        </row>
        <row r="15">
          <cell r="C15">
            <v>605800</v>
          </cell>
        </row>
        <row r="17">
          <cell r="C17">
            <v>150000</v>
          </cell>
        </row>
        <row r="20">
          <cell r="C20">
            <v>1680000</v>
          </cell>
        </row>
        <row r="22">
          <cell r="C22">
            <v>1060000</v>
          </cell>
        </row>
        <row r="23">
          <cell r="C23">
            <v>100000</v>
          </cell>
        </row>
        <row r="25">
          <cell r="C25">
            <v>140000</v>
          </cell>
        </row>
        <row r="26">
          <cell r="C26">
            <v>100000</v>
          </cell>
        </row>
        <row r="31">
          <cell r="C31">
            <v>330000</v>
          </cell>
        </row>
        <row r="33">
          <cell r="C33">
            <v>647500</v>
          </cell>
        </row>
      </sheetData>
      <sheetData sheetId="2">
        <row r="11">
          <cell r="K11">
            <v>-210367.94</v>
          </cell>
        </row>
        <row r="12">
          <cell r="K12">
            <v>-5845.5</v>
          </cell>
        </row>
        <row r="13">
          <cell r="K13">
            <v>-739829.08000000007</v>
          </cell>
        </row>
        <row r="14">
          <cell r="K14">
            <v>-15000</v>
          </cell>
        </row>
        <row r="15">
          <cell r="K15">
            <v>-148336.5</v>
          </cell>
        </row>
        <row r="21">
          <cell r="K21">
            <v>-9037</v>
          </cell>
        </row>
        <row r="22">
          <cell r="K22">
            <v>-730284.47</v>
          </cell>
        </row>
        <row r="23">
          <cell r="K23">
            <v>-486430.61</v>
          </cell>
        </row>
        <row r="24">
          <cell r="K24">
            <v>-461107.53</v>
          </cell>
        </row>
        <row r="25">
          <cell r="K25">
            <v>-510052.15</v>
          </cell>
        </row>
        <row r="29">
          <cell r="K29">
            <v>0</v>
          </cell>
        </row>
        <row r="30">
          <cell r="K30">
            <v>-165000</v>
          </cell>
        </row>
        <row r="31">
          <cell r="K31">
            <v>-178205.07</v>
          </cell>
        </row>
        <row r="32">
          <cell r="K32">
            <v>-165000</v>
          </cell>
        </row>
        <row r="33">
          <cell r="K33">
            <v>-430730.44999999995</v>
          </cell>
        </row>
        <row r="37">
          <cell r="K37">
            <v>-195614.21999999997</v>
          </cell>
        </row>
        <row r="38">
          <cell r="K38">
            <v>-461206.4966666667</v>
          </cell>
        </row>
        <row r="39">
          <cell r="K39">
            <v>-75000</v>
          </cell>
        </row>
        <row r="46">
          <cell r="K46">
            <v>-74389.94</v>
          </cell>
        </row>
        <row r="49">
          <cell r="K49">
            <v>-341664.19</v>
          </cell>
        </row>
        <row r="50">
          <cell r="K50">
            <v>-300957</v>
          </cell>
        </row>
        <row r="51">
          <cell r="K51">
            <v>-75000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3FDAB-5394-40B7-9DDC-A41BE0257808}">
  <dimension ref="A1:Z51"/>
  <sheetViews>
    <sheetView tabSelected="1" topLeftCell="C1" workbookViewId="0">
      <selection activeCell="D23" sqref="D23"/>
    </sheetView>
  </sheetViews>
  <sheetFormatPr defaultColWidth="8.7265625" defaultRowHeight="13" x14ac:dyDescent="0.35"/>
  <cols>
    <col min="1" max="1" width="3.1796875" style="1" customWidth="1"/>
    <col min="2" max="2" width="5.54296875" style="1" customWidth="1"/>
    <col min="3" max="3" width="17" style="1" bestFit="1" customWidth="1"/>
    <col min="4" max="4" width="7.453125" style="1" customWidth="1"/>
    <col min="5" max="5" width="13.453125" style="1" customWidth="1"/>
    <col min="6" max="6" width="11.54296875" style="1" customWidth="1"/>
    <col min="7" max="7" width="8.1796875" style="2" bestFit="1" customWidth="1"/>
    <col min="8" max="8" width="7.453125" style="1" customWidth="1"/>
    <col min="9" max="9" width="3.81640625" style="1" customWidth="1"/>
    <col min="10" max="10" width="7.453125" style="1" customWidth="1"/>
    <col min="11" max="11" width="3.81640625" style="1" bestFit="1" customWidth="1"/>
    <col min="12" max="12" width="7.453125" style="1" customWidth="1"/>
    <col min="13" max="13" width="3.81640625" style="1" bestFit="1" customWidth="1"/>
    <col min="14" max="14" width="7.453125" style="1" customWidth="1"/>
    <col min="15" max="15" width="3.81640625" style="1" bestFit="1" customWidth="1"/>
    <col min="16" max="16" width="7.453125" style="1" customWidth="1"/>
    <col min="17" max="17" width="3" style="1" bestFit="1" customWidth="1"/>
    <col min="18" max="18" width="7.453125" style="1" customWidth="1"/>
    <col min="19" max="19" width="3.81640625" style="1" bestFit="1" customWidth="1"/>
    <col min="20" max="20" width="7.453125" style="1" customWidth="1"/>
    <col min="21" max="21" width="3.81640625" style="1" bestFit="1" customWidth="1"/>
    <col min="22" max="22" width="7.453125" style="1" customWidth="1"/>
    <col min="23" max="23" width="8.453125" style="1" customWidth="1"/>
    <col min="24" max="24" width="7.453125" style="1" customWidth="1"/>
    <col min="25" max="25" width="8.7265625" style="1" bestFit="1" customWidth="1"/>
    <col min="26" max="26" width="6.453125" style="1" bestFit="1" customWidth="1"/>
    <col min="27" max="28" width="8.7265625" style="1"/>
    <col min="29" max="29" width="13.54296875" style="1" bestFit="1" customWidth="1"/>
    <col min="30" max="16384" width="8.7265625" style="1"/>
  </cols>
  <sheetData>
    <row r="1" spans="1:26" ht="70.900000000000006" customHeight="1" x14ac:dyDescent="0.35"/>
    <row r="2" spans="1:26" ht="13.5" thickBot="1" x14ac:dyDescent="0.4">
      <c r="C2" s="3"/>
      <c r="D2" s="3"/>
      <c r="E2" s="3"/>
      <c r="F2" s="3"/>
      <c r="G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3.5" thickBot="1" x14ac:dyDescent="0.4">
      <c r="A3" s="5"/>
      <c r="B3" s="6"/>
      <c r="C3" s="7"/>
      <c r="D3" s="8"/>
      <c r="E3" s="9"/>
      <c r="F3" s="10"/>
      <c r="G3" s="11"/>
      <c r="H3" s="12" t="s">
        <v>0</v>
      </c>
      <c r="I3" s="12"/>
      <c r="J3" s="13" t="s">
        <v>1</v>
      </c>
      <c r="K3" s="14"/>
      <c r="L3" s="14"/>
      <c r="M3" s="14"/>
      <c r="N3" s="14"/>
      <c r="O3" s="14"/>
      <c r="P3" s="14"/>
      <c r="Q3" s="14"/>
      <c r="R3" s="14"/>
      <c r="S3" s="14"/>
      <c r="T3" s="14"/>
      <c r="U3" s="15"/>
      <c r="V3" s="16" t="s">
        <v>2</v>
      </c>
      <c r="W3" s="13" t="s">
        <v>3</v>
      </c>
      <c r="X3" s="17"/>
      <c r="Y3" s="18"/>
      <c r="Z3" s="18"/>
    </row>
    <row r="4" spans="1:26" ht="57.5" thickBot="1" x14ac:dyDescent="0.4">
      <c r="A4" s="19"/>
      <c r="B4" s="20" t="s">
        <v>4</v>
      </c>
      <c r="C4" s="21"/>
      <c r="D4" s="22" t="s">
        <v>5</v>
      </c>
      <c r="E4" s="23"/>
      <c r="F4" s="24" t="s">
        <v>6</v>
      </c>
      <c r="G4" s="25" t="s">
        <v>7</v>
      </c>
      <c r="H4" s="26" t="s">
        <v>8</v>
      </c>
      <c r="I4" s="27"/>
      <c r="J4" s="26" t="s">
        <v>9</v>
      </c>
      <c r="K4" s="28"/>
      <c r="L4" s="29" t="s">
        <v>10</v>
      </c>
      <c r="M4" s="28"/>
      <c r="N4" s="29" t="s">
        <v>11</v>
      </c>
      <c r="O4" s="28"/>
      <c r="P4" s="29" t="s">
        <v>12</v>
      </c>
      <c r="Q4" s="28"/>
      <c r="R4" s="29" t="s">
        <v>13</v>
      </c>
      <c r="S4" s="27"/>
      <c r="T4" s="29" t="s">
        <v>14</v>
      </c>
      <c r="U4" s="27"/>
      <c r="V4" s="30" t="s">
        <v>15</v>
      </c>
      <c r="W4" s="31" t="s">
        <v>16</v>
      </c>
      <c r="X4" s="32" t="s">
        <v>17</v>
      </c>
      <c r="Y4" s="33"/>
    </row>
    <row r="5" spans="1:26" ht="13.5" thickBot="1" x14ac:dyDescent="0.4">
      <c r="A5" s="34"/>
      <c r="B5" s="35"/>
      <c r="C5" s="36" t="s">
        <v>18</v>
      </c>
      <c r="D5" s="37"/>
      <c r="E5" s="36"/>
      <c r="F5" s="38"/>
      <c r="G5" s="39"/>
      <c r="H5" s="40">
        <f>'[1]Intäkter Prognos Helår'!C33</f>
        <v>647500</v>
      </c>
      <c r="I5" s="41"/>
      <c r="J5" s="42">
        <f>'[1]Intäkter Prognos Helår'!C20</f>
        <v>1680000</v>
      </c>
      <c r="K5" s="43"/>
      <c r="L5" s="44">
        <f>'[1]Intäkter Prognos Helår'!C22</f>
        <v>1060000</v>
      </c>
      <c r="M5" s="43"/>
      <c r="N5" s="45">
        <f>'[1]Intäkter Prognos Helår'!C23</f>
        <v>100000</v>
      </c>
      <c r="O5" s="46"/>
      <c r="P5" s="44">
        <f>'[1]Intäkter Prognos Helår'!C25</f>
        <v>140000</v>
      </c>
      <c r="Q5" s="43"/>
      <c r="R5" s="44">
        <f>'[1]Intäkter Prognos Helår'!C26</f>
        <v>100000</v>
      </c>
      <c r="S5" s="43"/>
      <c r="T5" s="45">
        <f>'[1]Intäkter Prognos Helår'!C31</f>
        <v>330000</v>
      </c>
      <c r="U5" s="47"/>
      <c r="V5" s="48">
        <f>'[1]Intäkter Prognos Helår'!C17</f>
        <v>150000</v>
      </c>
      <c r="W5" s="49">
        <f>'[1]Intäkter Prognos Helår'!C15</f>
        <v>605800</v>
      </c>
      <c r="X5" s="50">
        <f>'[1]Intäkter Prognos Helår'!C9</f>
        <v>456900</v>
      </c>
      <c r="Y5" s="51">
        <f>SUM(H5:X5)</f>
        <v>5270200</v>
      </c>
    </row>
    <row r="6" spans="1:26" x14ac:dyDescent="0.25">
      <c r="A6" s="52">
        <v>2024</v>
      </c>
      <c r="B6" s="53">
        <v>100</v>
      </c>
      <c r="C6" s="54" t="s">
        <v>19</v>
      </c>
      <c r="D6" s="55">
        <f>SUM([1]Kostnadssammanställning!K11:K13)</f>
        <v>-956042.52</v>
      </c>
      <c r="E6" s="56"/>
      <c r="F6" s="57"/>
      <c r="G6" s="57">
        <f>D6-F6</f>
        <v>-956042.52</v>
      </c>
      <c r="H6" s="58"/>
      <c r="I6" s="59"/>
      <c r="K6" s="60"/>
      <c r="M6" s="60"/>
      <c r="O6" s="61"/>
      <c r="Q6" s="60"/>
      <c r="S6" s="60"/>
      <c r="U6" s="56"/>
      <c r="V6" s="62"/>
      <c r="W6" s="63"/>
      <c r="X6" s="64"/>
    </row>
    <row r="7" spans="1:26" x14ac:dyDescent="0.25">
      <c r="A7" s="52"/>
      <c r="B7" s="53">
        <v>110</v>
      </c>
      <c r="C7" s="54" t="s">
        <v>20</v>
      </c>
      <c r="D7" s="55">
        <f>[1]Kostnadssammanställning!K14</f>
        <v>-15000</v>
      </c>
      <c r="E7" s="56"/>
      <c r="F7" s="57"/>
      <c r="G7" s="57">
        <f>D7-F7</f>
        <v>-15000</v>
      </c>
      <c r="H7" s="58"/>
      <c r="I7" s="59"/>
      <c r="J7" s="65"/>
      <c r="K7" s="60"/>
      <c r="L7" s="66"/>
      <c r="M7" s="60"/>
      <c r="N7" s="67"/>
      <c r="O7" s="61"/>
      <c r="P7" s="66"/>
      <c r="Q7" s="60"/>
      <c r="R7" s="66"/>
      <c r="S7" s="60"/>
      <c r="T7" s="67"/>
      <c r="U7" s="56"/>
      <c r="V7" s="62"/>
      <c r="W7" s="63"/>
      <c r="X7" s="64"/>
    </row>
    <row r="8" spans="1:26" x14ac:dyDescent="0.25">
      <c r="A8" s="52"/>
      <c r="B8" s="53">
        <v>120</v>
      </c>
      <c r="C8" s="54" t="s">
        <v>21</v>
      </c>
      <c r="D8" s="55">
        <f>[1]Kostnadssammanställning!K15</f>
        <v>-148336.5</v>
      </c>
      <c r="E8" s="56"/>
      <c r="F8" s="57"/>
      <c r="G8" s="57">
        <f>D8-F8</f>
        <v>-148336.5</v>
      </c>
      <c r="H8" s="65"/>
      <c r="I8" s="59"/>
      <c r="J8" s="65"/>
      <c r="K8" s="60"/>
      <c r="L8" s="66"/>
      <c r="M8" s="60"/>
      <c r="N8" s="67"/>
      <c r="O8" s="61"/>
      <c r="P8" s="66"/>
      <c r="Q8" s="60"/>
      <c r="R8" s="66"/>
      <c r="S8" s="60"/>
      <c r="T8" s="67"/>
      <c r="U8" s="56"/>
      <c r="V8" s="62"/>
      <c r="W8" s="63"/>
      <c r="X8" s="64"/>
    </row>
    <row r="9" spans="1:26" x14ac:dyDescent="0.25">
      <c r="A9" s="52"/>
      <c r="B9" s="53">
        <v>131</v>
      </c>
      <c r="C9" s="54" t="s">
        <v>22</v>
      </c>
      <c r="D9" s="55">
        <v>-932.4</v>
      </c>
      <c r="E9" s="56"/>
      <c r="F9" s="57"/>
      <c r="G9" s="57">
        <f>D9-F9</f>
        <v>-932.4</v>
      </c>
      <c r="H9" s="65"/>
      <c r="I9" s="59"/>
      <c r="J9" s="65"/>
      <c r="K9" s="60"/>
      <c r="L9" s="66"/>
      <c r="M9" s="60"/>
      <c r="N9" s="67"/>
      <c r="O9" s="61"/>
      <c r="P9" s="66"/>
      <c r="Q9" s="60"/>
      <c r="R9" s="66"/>
      <c r="S9" s="60"/>
      <c r="T9" s="67"/>
      <c r="U9" s="56"/>
      <c r="V9" s="62"/>
      <c r="W9" s="63"/>
      <c r="X9" s="64"/>
    </row>
    <row r="10" spans="1:26" x14ac:dyDescent="0.25">
      <c r="A10" s="52"/>
      <c r="B10" s="68">
        <v>132</v>
      </c>
      <c r="C10" s="69" t="s">
        <v>23</v>
      </c>
      <c r="D10" s="70"/>
      <c r="E10" s="71"/>
      <c r="F10" s="72"/>
      <c r="G10" s="72">
        <f>D10-F10</f>
        <v>0</v>
      </c>
      <c r="H10" s="73"/>
      <c r="I10" s="74"/>
      <c r="J10" s="73"/>
      <c r="K10" s="60"/>
      <c r="L10" s="66"/>
      <c r="M10" s="60"/>
      <c r="N10" s="67"/>
      <c r="O10" s="61"/>
      <c r="P10" s="66"/>
      <c r="Q10" s="60"/>
      <c r="R10" s="66"/>
      <c r="S10" s="60"/>
      <c r="T10" s="67"/>
      <c r="U10" s="71"/>
      <c r="V10" s="75"/>
      <c r="W10" s="76"/>
      <c r="X10" s="77"/>
    </row>
    <row r="11" spans="1:26" x14ac:dyDescent="0.25">
      <c r="A11" s="52"/>
      <c r="B11" s="78" t="s">
        <v>24</v>
      </c>
      <c r="C11" s="79" t="s">
        <v>19</v>
      </c>
      <c r="D11" s="80">
        <f>SUM(D6:D10)</f>
        <v>-1120311.42</v>
      </c>
      <c r="E11" s="81">
        <f>D11/$D$34</f>
        <v>0.19382582219725011</v>
      </c>
      <c r="F11" s="82">
        <f>SUM(F6:F10)</f>
        <v>0</v>
      </c>
      <c r="G11" s="82">
        <f>SUM(G6:G10)</f>
        <v>-1120311.42</v>
      </c>
      <c r="H11" s="83"/>
      <c r="I11" s="84"/>
      <c r="J11" s="85"/>
      <c r="K11" s="86"/>
      <c r="L11" s="87"/>
      <c r="M11" s="88"/>
      <c r="N11" s="89"/>
      <c r="O11" s="90"/>
      <c r="P11" s="87"/>
      <c r="Q11" s="88"/>
      <c r="R11" s="89"/>
      <c r="S11" s="88"/>
      <c r="T11" s="89"/>
      <c r="U11" s="84"/>
      <c r="V11" s="91"/>
      <c r="W11" s="92"/>
      <c r="X11" s="93"/>
    </row>
    <row r="12" spans="1:26" x14ac:dyDescent="0.35">
      <c r="A12" s="52"/>
      <c r="B12" s="94">
        <v>201</v>
      </c>
      <c r="C12" s="95" t="s">
        <v>25</v>
      </c>
      <c r="D12" s="96">
        <f>[1]Kostnadssammanställning!K22+[1]Kostnadssammanställning!K21</f>
        <v>-739321.47</v>
      </c>
      <c r="E12" s="97"/>
      <c r="F12" s="98"/>
      <c r="G12" s="57">
        <f>D12-F12</f>
        <v>-739321.47</v>
      </c>
      <c r="H12" s="99"/>
      <c r="I12" s="100"/>
      <c r="J12" s="99"/>
      <c r="K12" s="101"/>
      <c r="L12" s="102"/>
      <c r="M12" s="103"/>
      <c r="N12" s="104"/>
      <c r="O12" s="103"/>
      <c r="P12" s="102"/>
      <c r="Q12" s="103"/>
      <c r="R12" s="104"/>
      <c r="S12" s="103"/>
      <c r="T12" s="104"/>
      <c r="U12" s="100"/>
      <c r="V12" s="99"/>
      <c r="W12" s="105"/>
      <c r="X12" s="106"/>
    </row>
    <row r="13" spans="1:26" x14ac:dyDescent="0.25">
      <c r="A13" s="52"/>
      <c r="B13" s="53">
        <v>202</v>
      </c>
      <c r="C13" s="54" t="s">
        <v>26</v>
      </c>
      <c r="D13" s="107">
        <f>[1]Kostnadssammanställning!K23</f>
        <v>-486430.61</v>
      </c>
      <c r="E13" s="59"/>
      <c r="F13" s="57"/>
      <c r="G13" s="57">
        <f>D13-F13</f>
        <v>-486430.61</v>
      </c>
      <c r="H13" s="65"/>
      <c r="I13" s="108"/>
      <c r="J13" s="65"/>
      <c r="K13" s="101"/>
      <c r="L13" s="109"/>
      <c r="M13" s="103"/>
      <c r="N13" s="110"/>
      <c r="O13" s="103"/>
      <c r="P13" s="109"/>
      <c r="Q13" s="103"/>
      <c r="R13" s="110"/>
      <c r="S13" s="103"/>
      <c r="T13" s="110"/>
      <c r="U13" s="108"/>
      <c r="V13" s="65"/>
      <c r="W13" s="111"/>
      <c r="X13" s="112"/>
    </row>
    <row r="14" spans="1:26" x14ac:dyDescent="0.35">
      <c r="A14" s="52"/>
      <c r="B14" s="53">
        <v>205</v>
      </c>
      <c r="C14" s="54" t="s">
        <v>27</v>
      </c>
      <c r="D14" s="113">
        <f>[1]Kostnadssammanställning!K24</f>
        <v>-461107.53</v>
      </c>
      <c r="E14" s="114"/>
      <c r="F14" s="57"/>
      <c r="G14" s="57">
        <f>D14-F14</f>
        <v>-461107.53</v>
      </c>
      <c r="H14" s="115"/>
      <c r="I14" s="108"/>
      <c r="J14" s="115"/>
      <c r="K14" s="101"/>
      <c r="L14" s="102"/>
      <c r="M14" s="103"/>
      <c r="N14" s="104"/>
      <c r="O14" s="103"/>
      <c r="P14" s="102"/>
      <c r="Q14" s="103"/>
      <c r="R14" s="104"/>
      <c r="S14" s="103"/>
      <c r="T14" s="104"/>
      <c r="U14" s="108"/>
      <c r="V14" s="115"/>
      <c r="W14" s="111"/>
      <c r="X14" s="116"/>
    </row>
    <row r="15" spans="1:26" x14ac:dyDescent="0.25">
      <c r="A15" s="52"/>
      <c r="B15" s="68">
        <v>206</v>
      </c>
      <c r="C15" s="69" t="s">
        <v>28</v>
      </c>
      <c r="D15" s="117">
        <f>[1]Kostnadssammanställning!K25</f>
        <v>-510052.15</v>
      </c>
      <c r="E15" s="74"/>
      <c r="F15" s="72"/>
      <c r="G15" s="72">
        <f>D15-F15</f>
        <v>-510052.15</v>
      </c>
      <c r="H15" s="73"/>
      <c r="I15" s="118"/>
      <c r="J15" s="73"/>
      <c r="K15" s="101"/>
      <c r="L15" s="109"/>
      <c r="M15" s="103"/>
      <c r="N15" s="110"/>
      <c r="O15" s="103"/>
      <c r="P15" s="109"/>
      <c r="Q15" s="103"/>
      <c r="R15" s="110"/>
      <c r="S15" s="103"/>
      <c r="T15" s="110"/>
      <c r="U15" s="118"/>
      <c r="V15" s="73"/>
      <c r="W15" s="119"/>
      <c r="X15" s="120"/>
    </row>
    <row r="16" spans="1:26" x14ac:dyDescent="0.25">
      <c r="A16" s="52"/>
      <c r="B16" s="78" t="s">
        <v>24</v>
      </c>
      <c r="C16" s="79" t="s">
        <v>29</v>
      </c>
      <c r="D16" s="80">
        <f>SUM(D12:D15)</f>
        <v>-2196911.7600000002</v>
      </c>
      <c r="E16" s="81">
        <f>D16/$D$34</f>
        <v>0.3800891614376366</v>
      </c>
      <c r="F16" s="82">
        <f>SUM(F12:F15)</f>
        <v>0</v>
      </c>
      <c r="G16" s="82">
        <f>SUM(G12:G15)</f>
        <v>-2196911.7600000002</v>
      </c>
      <c r="H16" s="121"/>
      <c r="I16" s="84"/>
      <c r="J16" s="122"/>
      <c r="K16" s="86"/>
      <c r="L16" s="123"/>
      <c r="M16" s="88"/>
      <c r="N16" s="124"/>
      <c r="O16" s="90"/>
      <c r="P16" s="123"/>
      <c r="Q16" s="88"/>
      <c r="R16" s="124"/>
      <c r="S16" s="88"/>
      <c r="T16" s="124"/>
      <c r="U16" s="84"/>
      <c r="V16" s="125"/>
      <c r="W16" s="126"/>
      <c r="X16" s="127"/>
    </row>
    <row r="17" spans="1:24" x14ac:dyDescent="0.25">
      <c r="A17" s="52"/>
      <c r="B17" s="94">
        <v>208</v>
      </c>
      <c r="C17" s="95" t="s">
        <v>30</v>
      </c>
      <c r="D17" s="128">
        <f>SUM([1]Kostnadssammanställning!K29:K30)</f>
        <v>-165000</v>
      </c>
      <c r="E17" s="97"/>
      <c r="F17" s="98"/>
      <c r="G17" s="57">
        <f>D17-F17</f>
        <v>-165000</v>
      </c>
      <c r="H17" s="129"/>
      <c r="I17" s="100"/>
      <c r="J17" s="129"/>
      <c r="K17" s="130"/>
      <c r="L17" s="131"/>
      <c r="M17" s="132"/>
      <c r="N17" s="133"/>
      <c r="O17" s="103"/>
      <c r="P17" s="131"/>
      <c r="Q17" s="103"/>
      <c r="R17" s="133"/>
      <c r="S17" s="103"/>
      <c r="T17" s="133"/>
      <c r="U17" s="134"/>
      <c r="V17" s="129"/>
      <c r="W17" s="129"/>
      <c r="X17" s="135"/>
    </row>
    <row r="18" spans="1:24" x14ac:dyDescent="0.25">
      <c r="A18" s="52"/>
      <c r="B18" s="53">
        <v>209</v>
      </c>
      <c r="C18" s="54" t="s">
        <v>31</v>
      </c>
      <c r="D18" s="136">
        <f>SUM([1]Kostnadssammanställning!K31:K32)</f>
        <v>-343205.07</v>
      </c>
      <c r="E18" s="114"/>
      <c r="F18" s="57"/>
      <c r="G18" s="57">
        <f>D18-F18</f>
        <v>-343205.07</v>
      </c>
      <c r="H18" s="137"/>
      <c r="I18" s="108"/>
      <c r="J18" s="137"/>
      <c r="K18" s="130"/>
      <c r="L18" s="131"/>
      <c r="M18" s="132"/>
      <c r="N18" s="133"/>
      <c r="O18" s="103"/>
      <c r="P18" s="131"/>
      <c r="Q18" s="103"/>
      <c r="R18" s="133"/>
      <c r="S18" s="103"/>
      <c r="T18" s="133"/>
      <c r="U18" s="59"/>
      <c r="V18" s="137"/>
      <c r="W18" s="137"/>
      <c r="X18" s="138"/>
    </row>
    <row r="19" spans="1:24" ht="21" x14ac:dyDescent="0.25">
      <c r="A19" s="52"/>
      <c r="B19" s="68">
        <v>225</v>
      </c>
      <c r="C19" s="69" t="s">
        <v>32</v>
      </c>
      <c r="D19" s="117">
        <f>[1]Kostnadssammanställning!K33</f>
        <v>-430730.44999999995</v>
      </c>
      <c r="E19" s="74"/>
      <c r="F19" s="57"/>
      <c r="G19" s="57">
        <f>D19-F19</f>
        <v>-430730.44999999995</v>
      </c>
      <c r="H19" s="73"/>
      <c r="I19" s="118"/>
      <c r="J19" s="73"/>
      <c r="K19" s="130"/>
      <c r="L19" s="109"/>
      <c r="M19" s="139"/>
      <c r="N19" s="110"/>
      <c r="O19" s="103"/>
      <c r="P19" s="109"/>
      <c r="Q19" s="103"/>
      <c r="R19" s="110"/>
      <c r="S19" s="103"/>
      <c r="T19" s="110"/>
      <c r="U19" s="140"/>
      <c r="V19" s="73"/>
      <c r="W19" s="73"/>
      <c r="X19" s="120"/>
    </row>
    <row r="20" spans="1:24" x14ac:dyDescent="0.25">
      <c r="A20" s="52"/>
      <c r="B20" s="78" t="s">
        <v>24</v>
      </c>
      <c r="C20" s="79" t="s">
        <v>33</v>
      </c>
      <c r="D20" s="80">
        <f>SUM(D17:D19)</f>
        <v>-938935.52</v>
      </c>
      <c r="E20" s="81">
        <f>D20/$D$34</f>
        <v>0.16244585737972983</v>
      </c>
      <c r="F20" s="82">
        <f>SUM(F17:F19)</f>
        <v>0</v>
      </c>
      <c r="G20" s="82">
        <f>SUM(G17:G19)</f>
        <v>-938935.52</v>
      </c>
      <c r="H20" s="121"/>
      <c r="I20" s="84"/>
      <c r="J20" s="122"/>
      <c r="K20" s="86"/>
      <c r="L20" s="123"/>
      <c r="M20" s="88"/>
      <c r="N20" s="124"/>
      <c r="O20" s="90"/>
      <c r="P20" s="123"/>
      <c r="Q20" s="88"/>
      <c r="R20" s="124"/>
      <c r="S20" s="88"/>
      <c r="T20" s="124"/>
      <c r="U20" s="84"/>
      <c r="V20" s="125"/>
      <c r="W20" s="126"/>
      <c r="X20" s="127"/>
    </row>
    <row r="21" spans="1:24" x14ac:dyDescent="0.25">
      <c r="A21" s="52"/>
      <c r="B21" s="94">
        <v>401</v>
      </c>
      <c r="C21" s="95" t="s">
        <v>34</v>
      </c>
      <c r="D21" s="141">
        <f>[1]Kostnadssammanställning!K37</f>
        <v>-195614.21999999997</v>
      </c>
      <c r="E21" s="100"/>
      <c r="F21" s="142"/>
      <c r="G21" s="98">
        <f t="shared" ref="G21:G26" si="0">D21-F21</f>
        <v>-195614.21999999997</v>
      </c>
      <c r="H21" s="143"/>
      <c r="I21" s="97"/>
      <c r="J21" s="143"/>
      <c r="K21" s="130"/>
      <c r="L21" s="144"/>
      <c r="M21" s="139"/>
      <c r="N21" s="145"/>
      <c r="O21" s="139"/>
      <c r="P21" s="144"/>
      <c r="Q21" s="139"/>
      <c r="R21" s="145"/>
      <c r="S21" s="139"/>
      <c r="T21" s="145"/>
      <c r="U21" s="134"/>
      <c r="V21" s="146"/>
      <c r="W21" s="143"/>
      <c r="X21" s="147"/>
    </row>
    <row r="22" spans="1:24" x14ac:dyDescent="0.25">
      <c r="A22" s="52"/>
      <c r="B22" s="53">
        <v>405</v>
      </c>
      <c r="C22" s="54" t="s">
        <v>35</v>
      </c>
      <c r="D22" s="148">
        <f>[1]Kostnadssammanställning!K38</f>
        <v>-461206.4966666667</v>
      </c>
      <c r="E22" s="108"/>
      <c r="F22" s="149"/>
      <c r="G22" s="57">
        <f t="shared" si="0"/>
        <v>-461206.4966666667</v>
      </c>
      <c r="H22" s="150"/>
      <c r="I22" s="59"/>
      <c r="J22" s="150"/>
      <c r="K22" s="130"/>
      <c r="L22" s="144"/>
      <c r="M22" s="132"/>
      <c r="N22" s="145"/>
      <c r="O22" s="132"/>
      <c r="P22" s="144"/>
      <c r="Q22" s="132"/>
      <c r="R22" s="145"/>
      <c r="S22" s="132"/>
      <c r="T22" s="145"/>
      <c r="U22" s="59"/>
      <c r="V22" s="151"/>
      <c r="W22" s="150"/>
      <c r="X22" s="152"/>
    </row>
    <row r="23" spans="1:24" x14ac:dyDescent="0.25">
      <c r="A23" s="52"/>
      <c r="B23" s="53">
        <v>410</v>
      </c>
      <c r="C23" s="54" t="s">
        <v>36</v>
      </c>
      <c r="D23" s="148">
        <f>[1]Kostnadssammanställning!K39</f>
        <v>-75000</v>
      </c>
      <c r="E23" s="108"/>
      <c r="F23" s="149"/>
      <c r="G23" s="57">
        <f t="shared" si="0"/>
        <v>-75000</v>
      </c>
      <c r="H23" s="150"/>
      <c r="I23" s="59"/>
      <c r="J23" s="150"/>
      <c r="K23" s="130"/>
      <c r="L23" s="144"/>
      <c r="M23" s="139"/>
      <c r="N23" s="145"/>
      <c r="O23" s="139"/>
      <c r="P23" s="144"/>
      <c r="Q23" s="139"/>
      <c r="R23" s="145"/>
      <c r="S23" s="139"/>
      <c r="T23" s="145"/>
      <c r="U23" s="59"/>
      <c r="V23" s="151"/>
      <c r="W23" s="150"/>
      <c r="X23" s="152"/>
    </row>
    <row r="24" spans="1:24" x14ac:dyDescent="0.25">
      <c r="A24" s="52"/>
      <c r="B24" s="53">
        <v>430</v>
      </c>
      <c r="C24" s="54" t="s">
        <v>37</v>
      </c>
      <c r="D24" s="148"/>
      <c r="E24" s="108"/>
      <c r="F24" s="149"/>
      <c r="G24" s="57">
        <f t="shared" si="0"/>
        <v>0</v>
      </c>
      <c r="H24" s="150"/>
      <c r="I24" s="114"/>
      <c r="J24" s="150"/>
      <c r="K24" s="130"/>
      <c r="L24" s="144"/>
      <c r="M24" s="139"/>
      <c r="N24" s="145"/>
      <c r="O24" s="139"/>
      <c r="P24" s="144"/>
      <c r="Q24" s="139"/>
      <c r="R24" s="145"/>
      <c r="S24" s="139"/>
      <c r="T24" s="145"/>
      <c r="U24" s="114"/>
      <c r="V24" s="151"/>
      <c r="W24" s="150"/>
      <c r="X24" s="152"/>
    </row>
    <row r="25" spans="1:24" x14ac:dyDescent="0.25">
      <c r="A25" s="52"/>
      <c r="B25" s="53">
        <v>470</v>
      </c>
      <c r="C25" s="54" t="s">
        <v>38</v>
      </c>
      <c r="D25" s="148"/>
      <c r="E25" s="108"/>
      <c r="F25" s="149"/>
      <c r="G25" s="57">
        <f t="shared" si="0"/>
        <v>0</v>
      </c>
      <c r="H25" s="150"/>
      <c r="I25" s="59"/>
      <c r="J25" s="150"/>
      <c r="K25" s="130"/>
      <c r="L25" s="144"/>
      <c r="M25" s="139"/>
      <c r="N25" s="145"/>
      <c r="O25" s="139"/>
      <c r="P25" s="144"/>
      <c r="Q25" s="139"/>
      <c r="R25" s="145"/>
      <c r="S25" s="139"/>
      <c r="T25" s="145"/>
      <c r="U25" s="114"/>
      <c r="V25" s="151"/>
      <c r="W25" s="150"/>
      <c r="X25" s="152"/>
    </row>
    <row r="26" spans="1:24" x14ac:dyDescent="0.25">
      <c r="A26" s="52"/>
      <c r="B26" s="68">
        <v>480</v>
      </c>
      <c r="C26" s="69" t="s">
        <v>39</v>
      </c>
      <c r="D26" s="153"/>
      <c r="E26" s="118"/>
      <c r="F26" s="154"/>
      <c r="G26" s="72">
        <f t="shared" si="0"/>
        <v>0</v>
      </c>
      <c r="H26" s="155"/>
      <c r="I26" s="140"/>
      <c r="J26" s="155"/>
      <c r="K26" s="130"/>
      <c r="L26" s="144"/>
      <c r="M26" s="139"/>
      <c r="N26" s="145"/>
      <c r="O26" s="139"/>
      <c r="P26" s="144"/>
      <c r="Q26" s="139"/>
      <c r="R26" s="145"/>
      <c r="S26" s="139"/>
      <c r="T26" s="145"/>
      <c r="U26" s="74"/>
      <c r="V26" s="156"/>
      <c r="W26" s="155"/>
      <c r="X26" s="157"/>
    </row>
    <row r="27" spans="1:24" x14ac:dyDescent="0.25">
      <c r="A27" s="52"/>
      <c r="B27" s="78" t="s">
        <v>24</v>
      </c>
      <c r="C27" s="79" t="s">
        <v>34</v>
      </c>
      <c r="D27" s="158">
        <f>SUM(D21:D26)</f>
        <v>-731820.71666666667</v>
      </c>
      <c r="E27" s="81">
        <f>D27/$D$34</f>
        <v>0.12661278781653185</v>
      </c>
      <c r="F27" s="82">
        <f>SUM(F21:F26)</f>
        <v>0</v>
      </c>
      <c r="G27" s="82">
        <f>SUM(G21:G26)</f>
        <v>-731820.71666666667</v>
      </c>
      <c r="H27" s="121"/>
      <c r="I27" s="84"/>
      <c r="J27" s="122"/>
      <c r="K27" s="86"/>
      <c r="L27" s="123"/>
      <c r="M27" s="88"/>
      <c r="N27" s="124"/>
      <c r="O27" s="90"/>
      <c r="P27" s="123"/>
      <c r="Q27" s="88"/>
      <c r="R27" s="124"/>
      <c r="S27" s="88"/>
      <c r="T27" s="124"/>
      <c r="U27" s="84"/>
      <c r="V27" s="125"/>
      <c r="W27" s="126"/>
      <c r="X27" s="127"/>
    </row>
    <row r="28" spans="1:24" x14ac:dyDescent="0.25">
      <c r="A28" s="52"/>
      <c r="B28" s="159">
        <v>500</v>
      </c>
      <c r="C28" s="160" t="s">
        <v>40</v>
      </c>
      <c r="D28" s="161">
        <f>[1]Kostnadssammanställning!K46</f>
        <v>-74389.94</v>
      </c>
      <c r="E28" s="162"/>
      <c r="F28" s="163"/>
      <c r="G28" s="164">
        <f>D28-F28</f>
        <v>-74389.94</v>
      </c>
      <c r="H28" s="165"/>
      <c r="I28" s="162"/>
      <c r="J28" s="165"/>
      <c r="K28" s="166"/>
      <c r="L28" s="109"/>
      <c r="M28" s="139"/>
      <c r="N28" s="110"/>
      <c r="O28" s="139"/>
      <c r="P28" s="109"/>
      <c r="Q28" s="139"/>
      <c r="R28" s="110"/>
      <c r="S28" s="139"/>
      <c r="T28" s="110"/>
      <c r="U28" s="162"/>
      <c r="V28" s="165"/>
      <c r="W28" s="165"/>
      <c r="X28" s="167"/>
    </row>
    <row r="29" spans="1:24" x14ac:dyDescent="0.25">
      <c r="A29" s="52"/>
      <c r="B29" s="78" t="s">
        <v>24</v>
      </c>
      <c r="C29" s="79" t="s">
        <v>40</v>
      </c>
      <c r="D29" s="80">
        <f>SUM(D28)</f>
        <v>-74389.94</v>
      </c>
      <c r="E29" s="81">
        <f>D29/$D$34</f>
        <v>1.2870252883527784E-2</v>
      </c>
      <c r="F29" s="82">
        <f>SUM(F28)</f>
        <v>0</v>
      </c>
      <c r="G29" s="82">
        <f>SUM(G28)</f>
        <v>-74389.94</v>
      </c>
      <c r="H29" s="121"/>
      <c r="I29" s="84"/>
      <c r="J29" s="122"/>
      <c r="K29" s="86"/>
      <c r="L29" s="123"/>
      <c r="M29" s="88"/>
      <c r="N29" s="124"/>
      <c r="O29" s="90"/>
      <c r="P29" s="123"/>
      <c r="Q29" s="88"/>
      <c r="R29" s="124"/>
      <c r="S29" s="88"/>
      <c r="T29" s="124"/>
      <c r="U29" s="84"/>
      <c r="V29" s="125"/>
      <c r="W29" s="126"/>
      <c r="X29" s="127"/>
    </row>
    <row r="30" spans="1:24" x14ac:dyDescent="0.35">
      <c r="A30" s="52"/>
      <c r="B30" s="94">
        <v>600</v>
      </c>
      <c r="C30" s="95" t="s">
        <v>41</v>
      </c>
      <c r="D30" s="168">
        <f>[1]Kostnadssammanställning!K49</f>
        <v>-341664.19</v>
      </c>
      <c r="E30" s="169"/>
      <c r="F30" s="142"/>
      <c r="G30" s="98">
        <f>D30-F30</f>
        <v>-341664.19</v>
      </c>
      <c r="H30" s="170"/>
      <c r="I30" s="169"/>
      <c r="J30" s="170"/>
      <c r="K30" s="171"/>
      <c r="L30" s="172"/>
      <c r="M30" s="173"/>
      <c r="N30" s="174"/>
      <c r="O30" s="173"/>
      <c r="P30" s="172"/>
      <c r="Q30" s="173"/>
      <c r="R30" s="174"/>
      <c r="S30" s="173"/>
      <c r="T30" s="174"/>
      <c r="U30" s="169"/>
      <c r="V30" s="170"/>
      <c r="W30" s="170"/>
      <c r="X30" s="175"/>
    </row>
    <row r="31" spans="1:24" x14ac:dyDescent="0.35">
      <c r="A31" s="52"/>
      <c r="B31" s="53">
        <v>610</v>
      </c>
      <c r="C31" s="54" t="s">
        <v>42</v>
      </c>
      <c r="D31" s="168">
        <f>[1]Kostnadssammanställning!K50</f>
        <v>-300957</v>
      </c>
      <c r="E31" s="176"/>
      <c r="F31" s="149"/>
      <c r="G31" s="57">
        <f>D31-F31</f>
        <v>-300957</v>
      </c>
      <c r="H31" s="177"/>
      <c r="I31" s="176"/>
      <c r="J31" s="177"/>
      <c r="K31" s="171"/>
      <c r="L31" s="172"/>
      <c r="M31" s="173"/>
      <c r="N31" s="174"/>
      <c r="O31" s="173"/>
      <c r="P31" s="172"/>
      <c r="Q31" s="173"/>
      <c r="R31" s="174"/>
      <c r="S31" s="173"/>
      <c r="T31" s="174"/>
      <c r="U31" s="176"/>
      <c r="V31" s="177"/>
      <c r="W31" s="177"/>
      <c r="X31" s="178"/>
    </row>
    <row r="32" spans="1:24" x14ac:dyDescent="0.35">
      <c r="A32" s="52"/>
      <c r="B32" s="68">
        <v>620</v>
      </c>
      <c r="C32" s="69" t="s">
        <v>43</v>
      </c>
      <c r="D32" s="179">
        <f>[1]Kostnadssammanställning!K51</f>
        <v>-75000</v>
      </c>
      <c r="E32" s="180"/>
      <c r="F32" s="154"/>
      <c r="G32" s="72">
        <f>D32-F32</f>
        <v>-75000</v>
      </c>
      <c r="H32" s="181"/>
      <c r="I32" s="180"/>
      <c r="J32" s="181"/>
      <c r="K32" s="171"/>
      <c r="L32" s="172"/>
      <c r="M32" s="173"/>
      <c r="N32" s="174"/>
      <c r="O32" s="173"/>
      <c r="P32" s="172"/>
      <c r="Q32" s="173"/>
      <c r="R32" s="174"/>
      <c r="S32" s="173"/>
      <c r="T32" s="174"/>
      <c r="U32" s="180"/>
      <c r="V32" s="181"/>
      <c r="W32" s="181"/>
      <c r="X32" s="182"/>
    </row>
    <row r="33" spans="1:26" x14ac:dyDescent="0.25">
      <c r="A33" s="52"/>
      <c r="B33" s="78" t="s">
        <v>24</v>
      </c>
      <c r="C33" s="79" t="s">
        <v>41</v>
      </c>
      <c r="D33" s="80">
        <f>SUM(D30:D32)</f>
        <v>-717621.19</v>
      </c>
      <c r="E33" s="81">
        <f>D33/$D$34</f>
        <v>0.12415611828532377</v>
      </c>
      <c r="F33" s="82">
        <f>SUM(F30:F32)</f>
        <v>0</v>
      </c>
      <c r="G33" s="82">
        <f>SUM(G30:G32)</f>
        <v>-717621.19</v>
      </c>
      <c r="H33" s="121"/>
      <c r="I33" s="84"/>
      <c r="J33" s="122"/>
      <c r="K33" s="86"/>
      <c r="L33" s="123"/>
      <c r="M33" s="88"/>
      <c r="N33" s="124"/>
      <c r="O33" s="90"/>
      <c r="P33" s="123"/>
      <c r="Q33" s="88"/>
      <c r="R33" s="124"/>
      <c r="S33" s="88"/>
      <c r="T33" s="124"/>
      <c r="U33" s="84"/>
      <c r="V33" s="125"/>
      <c r="W33" s="126"/>
      <c r="X33" s="127"/>
    </row>
    <row r="34" spans="1:26" ht="13.5" thickBot="1" x14ac:dyDescent="0.4">
      <c r="A34" s="52"/>
      <c r="B34" s="183" t="s">
        <v>24</v>
      </c>
      <c r="C34" s="184" t="s">
        <v>44</v>
      </c>
      <c r="D34" s="185">
        <f>D11+D16+D20+D27+D29+D33</f>
        <v>-5779990.5466666669</v>
      </c>
      <c r="E34" s="186"/>
      <c r="F34" s="187">
        <f>F11+F16+F20+F27+F29+F33</f>
        <v>0</v>
      </c>
      <c r="G34" s="187">
        <f>G11+G16+G20+G27+G29+G33</f>
        <v>-5779990.5466666669</v>
      </c>
      <c r="H34" s="185">
        <f>H5</f>
        <v>647500</v>
      </c>
      <c r="I34" s="186"/>
      <c r="J34" s="185">
        <f>J5</f>
        <v>1680000</v>
      </c>
      <c r="K34" s="188"/>
      <c r="L34" s="189">
        <f>L5</f>
        <v>1060000</v>
      </c>
      <c r="M34" s="188"/>
      <c r="N34" s="189">
        <f>N5</f>
        <v>100000</v>
      </c>
      <c r="O34" s="188"/>
      <c r="P34" s="189">
        <f>P5</f>
        <v>140000</v>
      </c>
      <c r="Q34" s="188"/>
      <c r="R34" s="189">
        <f>R5</f>
        <v>100000</v>
      </c>
      <c r="S34" s="188"/>
      <c r="T34" s="189">
        <f>T5</f>
        <v>330000</v>
      </c>
      <c r="U34" s="186"/>
      <c r="V34" s="190">
        <f>V5</f>
        <v>150000</v>
      </c>
      <c r="W34" s="185">
        <f>W5</f>
        <v>605800</v>
      </c>
      <c r="X34" s="191">
        <f>X5</f>
        <v>456900</v>
      </c>
    </row>
    <row r="35" spans="1:26" ht="13.5" thickBot="1" x14ac:dyDescent="0.4">
      <c r="A35" s="192"/>
      <c r="B35" s="192"/>
      <c r="C35" s="192"/>
      <c r="D35" s="193">
        <f>D34</f>
        <v>-5779990.5466666669</v>
      </c>
      <c r="E35" s="194"/>
      <c r="F35" s="195"/>
      <c r="G35" s="195"/>
      <c r="H35" s="193">
        <f>H34</f>
        <v>647500</v>
      </c>
      <c r="I35" s="194"/>
      <c r="J35" s="193">
        <f>J34+L34+N34+P34+R34+T34</f>
        <v>3410000</v>
      </c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4"/>
      <c r="V35" s="197">
        <f>V34</f>
        <v>150000</v>
      </c>
      <c r="W35" s="193">
        <f>W5+X5</f>
        <v>1062700</v>
      </c>
      <c r="X35" s="194"/>
      <c r="Y35" s="198">
        <f>SUM(D35:X35)</f>
        <v>-509790.54666666687</v>
      </c>
      <c r="Z35" s="199"/>
    </row>
    <row r="36" spans="1:26" x14ac:dyDescent="0.35">
      <c r="C36" s="3"/>
      <c r="D36" s="3"/>
      <c r="E36" s="3"/>
      <c r="F36" s="3"/>
      <c r="G36" s="4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35">
      <c r="C37" s="3"/>
      <c r="D37" s="3"/>
      <c r="E37" s="3"/>
      <c r="F37" s="3"/>
      <c r="G37" s="4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35">
      <c r="C38" s="3"/>
      <c r="D38" s="3"/>
      <c r="E38" s="3"/>
      <c r="F38" s="3"/>
      <c r="G38" s="4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35">
      <c r="C39" s="3"/>
      <c r="D39" s="3"/>
      <c r="E39" s="3"/>
      <c r="F39" s="3"/>
      <c r="G39" s="4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35">
      <c r="C40" s="3"/>
      <c r="D40" s="3"/>
      <c r="E40" s="3"/>
      <c r="F40" s="3"/>
      <c r="G40" s="4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35">
      <c r="C41" s="3"/>
      <c r="D41" s="3"/>
      <c r="E41" s="3"/>
      <c r="F41" s="3"/>
      <c r="G41" s="4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35">
      <c r="C42" s="3"/>
      <c r="D42" s="3"/>
      <c r="E42" s="3"/>
      <c r="F42" s="3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35">
      <c r="C43" s="3"/>
      <c r="D43" s="3"/>
      <c r="E43" s="3"/>
      <c r="F43" s="3"/>
      <c r="G43" s="4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35">
      <c r="C44" s="3"/>
      <c r="D44" s="3"/>
      <c r="E44" s="3"/>
      <c r="F44" s="3"/>
      <c r="G44" s="4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35">
      <c r="C45" s="3"/>
      <c r="D45" s="3"/>
      <c r="E45" s="3"/>
      <c r="F45" s="3"/>
      <c r="G45" s="4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35">
      <c r="C46" s="3"/>
      <c r="D46" s="3"/>
      <c r="E46" s="3"/>
      <c r="F46" s="3"/>
      <c r="G46" s="4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35">
      <c r="C47" s="3"/>
      <c r="D47" s="3"/>
      <c r="E47" s="3"/>
      <c r="F47" s="3"/>
      <c r="G47" s="4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35">
      <c r="C48" s="3"/>
      <c r="D48" s="3"/>
      <c r="E48" s="3"/>
      <c r="F48" s="3"/>
      <c r="G48" s="4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3:26" x14ac:dyDescent="0.35">
      <c r="C49" s="3"/>
      <c r="D49" s="3"/>
      <c r="E49" s="3"/>
      <c r="F49" s="3"/>
      <c r="G49" s="4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3:26" x14ac:dyDescent="0.35">
      <c r="C50" s="3"/>
      <c r="D50" s="3"/>
      <c r="E50" s="3"/>
      <c r="F50" s="3"/>
      <c r="G50" s="4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3:26" x14ac:dyDescent="0.35">
      <c r="C51" s="3"/>
      <c r="D51" s="3"/>
      <c r="E51" s="3"/>
      <c r="F51" s="3"/>
      <c r="G51" s="4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</sheetData>
  <mergeCells count="18">
    <mergeCell ref="W35:X35"/>
    <mergeCell ref="P4:Q4"/>
    <mergeCell ref="R4:S4"/>
    <mergeCell ref="T4:U4"/>
    <mergeCell ref="A6:A34"/>
    <mergeCell ref="D35:E35"/>
    <mergeCell ref="H35:I35"/>
    <mergeCell ref="J35:U35"/>
    <mergeCell ref="H3:I3"/>
    <mergeCell ref="J3:U3"/>
    <mergeCell ref="W3:X3"/>
    <mergeCell ref="Y3:Z3"/>
    <mergeCell ref="B4:C4"/>
    <mergeCell ref="D4:E4"/>
    <mergeCell ref="H4:I4"/>
    <mergeCell ref="J4:K4"/>
    <mergeCell ref="L4:M4"/>
    <mergeCell ref="N4:O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Budget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Skogh</dc:creator>
  <cp:lastModifiedBy>Henrik Skogh</cp:lastModifiedBy>
  <dcterms:created xsi:type="dcterms:W3CDTF">2025-08-26T10:20:01Z</dcterms:created>
  <dcterms:modified xsi:type="dcterms:W3CDTF">2025-08-26T10:20:52Z</dcterms:modified>
</cp:coreProperties>
</file>